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Geld\Krankenkasse\"/>
    </mc:Choice>
  </mc:AlternateContent>
  <bookViews>
    <workbookView xWindow="285" yWindow="135" windowWidth="13200" windowHeight="7200"/>
  </bookViews>
  <sheets>
    <sheet name="Kosten KVG" sheetId="7" r:id="rId1"/>
    <sheet name="Kosten KVG Erläuterungen" sheetId="9" r:id="rId2"/>
  </sheets>
  <definedNames>
    <definedName name="_xlnm.Print_Area" localSheetId="0">'Kosten KVG'!$A$1:$N$48</definedName>
    <definedName name="_xlnm.Print_Area" localSheetId="1">'Kosten KVG Erläuterungen'!$B$2:$O$49</definedName>
  </definedNames>
  <calcPr calcId="152511"/>
</workbook>
</file>

<file path=xl/calcChain.xml><?xml version="1.0" encoding="utf-8"?>
<calcChain xmlns="http://schemas.openxmlformats.org/spreadsheetml/2006/main">
  <c r="B14" i="9" l="1"/>
  <c r="H12" i="9"/>
  <c r="G12" i="9"/>
  <c r="F12" i="9"/>
  <c r="E12" i="9"/>
  <c r="D12" i="9"/>
  <c r="C12" i="9"/>
  <c r="K9" i="9"/>
  <c r="H8" i="9"/>
  <c r="H7" i="9"/>
  <c r="G7" i="9"/>
  <c r="G8" i="9" s="1"/>
  <c r="F9" i="9" s="1"/>
  <c r="F7" i="9"/>
  <c r="F8" i="9" s="1"/>
  <c r="E7" i="9"/>
  <c r="E8" i="9" s="1"/>
  <c r="E13" i="9" s="1"/>
  <c r="D7" i="9"/>
  <c r="D8" i="9" s="1"/>
  <c r="C7" i="9"/>
  <c r="C8" i="9" s="1"/>
  <c r="H4" i="9"/>
  <c r="G4" i="9"/>
  <c r="F4" i="9"/>
  <c r="E4" i="9"/>
  <c r="D4" i="9"/>
  <c r="C4" i="9"/>
  <c r="D13" i="9" l="1"/>
  <c r="D9" i="9"/>
  <c r="F10" i="9"/>
  <c r="F13" i="9"/>
  <c r="F14" i="9" s="1"/>
  <c r="E9" i="9"/>
  <c r="D10" i="9"/>
  <c r="C10" i="9"/>
  <c r="C9" i="9"/>
  <c r="C13" i="9"/>
  <c r="J10" i="9"/>
  <c r="G10" i="9"/>
  <c r="G13" i="9"/>
  <c r="G14" i="9" s="1"/>
  <c r="G9" i="9"/>
  <c r="H13" i="9"/>
  <c r="H14" i="9" s="1"/>
  <c r="K10" i="9"/>
  <c r="H10" i="9"/>
  <c r="I10" i="9" s="1"/>
  <c r="B15" i="9"/>
  <c r="E14" i="9"/>
  <c r="D14" i="9"/>
  <c r="C14" i="9"/>
  <c r="E10" i="9"/>
  <c r="A13" i="7"/>
  <c r="A14" i="7" s="1"/>
  <c r="A15" i="7" s="1"/>
  <c r="G11" i="7"/>
  <c r="F11" i="7"/>
  <c r="E11" i="7"/>
  <c r="D11" i="7"/>
  <c r="C11" i="7"/>
  <c r="B11" i="7"/>
  <c r="J8" i="7"/>
  <c r="G6" i="7"/>
  <c r="G7" i="7" s="1"/>
  <c r="G9" i="7" s="1"/>
  <c r="F6" i="7"/>
  <c r="F7" i="7" s="1"/>
  <c r="E6" i="7"/>
  <c r="E7" i="7" s="1"/>
  <c r="E9" i="7" s="1"/>
  <c r="D6" i="7"/>
  <c r="D7" i="7" s="1"/>
  <c r="C6" i="7"/>
  <c r="C7" i="7" s="1"/>
  <c r="C9" i="7" s="1"/>
  <c r="B6" i="7"/>
  <c r="B7" i="7" s="1"/>
  <c r="B12" i="7" s="1"/>
  <c r="G3" i="7"/>
  <c r="F3" i="7"/>
  <c r="E3" i="7"/>
  <c r="D3" i="7"/>
  <c r="C3" i="7"/>
  <c r="B3" i="7"/>
  <c r="F15" i="9" l="1"/>
  <c r="B16" i="9"/>
  <c r="E15" i="9"/>
  <c r="H15" i="9"/>
  <c r="D15" i="9"/>
  <c r="C15" i="9"/>
  <c r="G15" i="9"/>
  <c r="F9" i="7"/>
  <c r="F12" i="7"/>
  <c r="F15" i="7" s="1"/>
  <c r="B15" i="7"/>
  <c r="D12" i="7"/>
  <c r="D13" i="7" s="1"/>
  <c r="D9" i="7"/>
  <c r="I9" i="7"/>
  <c r="F13" i="7"/>
  <c r="F14" i="7"/>
  <c r="B14" i="7"/>
  <c r="C8" i="7"/>
  <c r="B8" i="7"/>
  <c r="D8" i="7"/>
  <c r="G12" i="7"/>
  <c r="G13" i="7" s="1"/>
  <c r="A16" i="7"/>
  <c r="E12" i="7"/>
  <c r="E14" i="7" s="1"/>
  <c r="E8" i="7"/>
  <c r="F8" i="7"/>
  <c r="B9" i="7"/>
  <c r="H9" i="7" s="1"/>
  <c r="J9" i="7"/>
  <c r="C12" i="7"/>
  <c r="C13" i="7" s="1"/>
  <c r="B13" i="7"/>
  <c r="G16" i="9" l="1"/>
  <c r="C16" i="9"/>
  <c r="F16" i="9"/>
  <c r="B17" i="9"/>
  <c r="E16" i="9"/>
  <c r="H16" i="9"/>
  <c r="D16" i="9"/>
  <c r="C15" i="7"/>
  <c r="A17" i="7"/>
  <c r="E16" i="7"/>
  <c r="D16" i="7"/>
  <c r="F16" i="7"/>
  <c r="G16" i="7"/>
  <c r="C16" i="7"/>
  <c r="B16" i="7"/>
  <c r="E13" i="7"/>
  <c r="E15" i="7"/>
  <c r="G15" i="7"/>
  <c r="C14" i="7"/>
  <c r="D15" i="7"/>
  <c r="G14" i="7"/>
  <c r="D14" i="7"/>
  <c r="H17" i="9" l="1"/>
  <c r="D17" i="9"/>
  <c r="G17" i="9"/>
  <c r="C17" i="9"/>
  <c r="F17" i="9"/>
  <c r="B18" i="9"/>
  <c r="E17" i="9"/>
  <c r="F17" i="7"/>
  <c r="B17" i="7"/>
  <c r="E17" i="7"/>
  <c r="G17" i="7"/>
  <c r="C17" i="7"/>
  <c r="D17" i="7"/>
  <c r="A18" i="7"/>
  <c r="B19" i="9" l="1"/>
  <c r="E18" i="9"/>
  <c r="H18" i="9"/>
  <c r="D18" i="9"/>
  <c r="G18" i="9"/>
  <c r="C18" i="9"/>
  <c r="F18" i="9"/>
  <c r="F18" i="7"/>
  <c r="G18" i="7"/>
  <c r="C18" i="7"/>
  <c r="B18" i="7"/>
  <c r="A19" i="7"/>
  <c r="E18" i="7"/>
  <c r="D18" i="7"/>
  <c r="F19" i="9" l="1"/>
  <c r="B20" i="9"/>
  <c r="E19" i="9"/>
  <c r="H19" i="9"/>
  <c r="D19" i="9"/>
  <c r="C19" i="9"/>
  <c r="G19" i="9"/>
  <c r="A20" i="7"/>
  <c r="D19" i="7"/>
  <c r="G19" i="7"/>
  <c r="C19" i="7"/>
  <c r="B19" i="7"/>
  <c r="F19" i="7"/>
  <c r="E19" i="7"/>
  <c r="G20" i="9" l="1"/>
  <c r="C20" i="9"/>
  <c r="F20" i="9"/>
  <c r="B21" i="9"/>
  <c r="E20" i="9"/>
  <c r="H20" i="9"/>
  <c r="D20" i="9"/>
  <c r="D20" i="7"/>
  <c r="E20" i="7"/>
  <c r="A21" i="7"/>
  <c r="B20" i="7"/>
  <c r="F20" i="7"/>
  <c r="G20" i="7"/>
  <c r="C20" i="7"/>
  <c r="H21" i="9" l="1"/>
  <c r="D21" i="9"/>
  <c r="G21" i="9"/>
  <c r="C21" i="9"/>
  <c r="F21" i="9"/>
  <c r="E21" i="9"/>
  <c r="B22" i="9"/>
  <c r="F21" i="7"/>
  <c r="B21" i="7"/>
  <c r="E21" i="7"/>
  <c r="C21" i="7"/>
  <c r="A22" i="7"/>
  <c r="G21" i="7"/>
  <c r="D21" i="7"/>
  <c r="B23" i="9" l="1"/>
  <c r="E22" i="9"/>
  <c r="H22" i="9"/>
  <c r="D22" i="9"/>
  <c r="G22" i="9"/>
  <c r="C22" i="9"/>
  <c r="F22" i="9"/>
  <c r="F22" i="7"/>
  <c r="B22" i="7"/>
  <c r="G22" i="7"/>
  <c r="C22" i="7"/>
  <c r="D22" i="7"/>
  <c r="A23" i="7"/>
  <c r="E22" i="7"/>
  <c r="F23" i="9" l="1"/>
  <c r="B24" i="9"/>
  <c r="E23" i="9"/>
  <c r="H23" i="9"/>
  <c r="D23" i="9"/>
  <c r="G23" i="9"/>
  <c r="C23" i="9"/>
  <c r="G23" i="7"/>
  <c r="A24" i="7"/>
  <c r="D23" i="7"/>
  <c r="C23" i="7"/>
  <c r="E23" i="7"/>
  <c r="B23" i="7"/>
  <c r="F23" i="7"/>
  <c r="G24" i="9" l="1"/>
  <c r="C24" i="9"/>
  <c r="F24" i="9"/>
  <c r="B25" i="9"/>
  <c r="E24" i="9"/>
  <c r="D24" i="9"/>
  <c r="H24" i="9"/>
  <c r="A25" i="7"/>
  <c r="D24" i="7"/>
  <c r="E24" i="7"/>
  <c r="F24" i="7"/>
  <c r="G24" i="7"/>
  <c r="C24" i="7"/>
  <c r="B24" i="7"/>
  <c r="H25" i="9" l="1"/>
  <c r="D25" i="9"/>
  <c r="G25" i="9"/>
  <c r="C25" i="9"/>
  <c r="F25" i="9"/>
  <c r="B26" i="9"/>
  <c r="E25" i="9"/>
  <c r="E25" i="7"/>
  <c r="F25" i="7"/>
  <c r="B25" i="7"/>
  <c r="G25" i="7"/>
  <c r="C25" i="7"/>
  <c r="D25" i="7"/>
  <c r="A26" i="7"/>
  <c r="B27" i="9" l="1"/>
  <c r="E26" i="9"/>
  <c r="H26" i="9"/>
  <c r="D26" i="9"/>
  <c r="G26" i="9"/>
  <c r="C26" i="9"/>
  <c r="F26" i="9"/>
  <c r="F26" i="7"/>
  <c r="B26" i="7"/>
  <c r="G26" i="7"/>
  <c r="C26" i="7"/>
  <c r="A27" i="7"/>
  <c r="E26" i="7"/>
  <c r="D26" i="7"/>
  <c r="F27" i="9" l="1"/>
  <c r="B28" i="9"/>
  <c r="E27" i="9"/>
  <c r="H27" i="9"/>
  <c r="D27" i="9"/>
  <c r="G27" i="9"/>
  <c r="C27" i="9"/>
  <c r="G27" i="7"/>
  <c r="C27" i="7"/>
  <c r="A28" i="7"/>
  <c r="D27" i="7"/>
  <c r="E27" i="7"/>
  <c r="F27" i="7"/>
  <c r="B27" i="7"/>
  <c r="G28" i="9" l="1"/>
  <c r="C28" i="9"/>
  <c r="F28" i="9"/>
  <c r="B29" i="9"/>
  <c r="E28" i="9"/>
  <c r="D28" i="9"/>
  <c r="H28" i="9"/>
  <c r="A29" i="7"/>
  <c r="D28" i="7"/>
  <c r="E28" i="7"/>
  <c r="B28" i="7"/>
  <c r="C28" i="7"/>
  <c r="G28" i="7"/>
  <c r="F28" i="7"/>
  <c r="H29" i="9" l="1"/>
  <c r="D29" i="9"/>
  <c r="G29" i="9"/>
  <c r="C29" i="9"/>
  <c r="F29" i="9"/>
  <c r="B30" i="9"/>
  <c r="E29" i="9"/>
  <c r="E29" i="7"/>
  <c r="F29" i="7"/>
  <c r="B29" i="7"/>
  <c r="C29" i="7"/>
  <c r="A30" i="7"/>
  <c r="G29" i="7"/>
  <c r="D29" i="7"/>
  <c r="B31" i="9" l="1"/>
  <c r="E30" i="9"/>
  <c r="H30" i="9"/>
  <c r="D30" i="9"/>
  <c r="G30" i="9"/>
  <c r="C30" i="9"/>
  <c r="F30" i="9"/>
  <c r="F30" i="7"/>
  <c r="B30" i="7"/>
  <c r="G30" i="7"/>
  <c r="C30" i="7"/>
  <c r="D30" i="7"/>
  <c r="A31" i="7"/>
  <c r="E30" i="7"/>
  <c r="F31" i="9" l="1"/>
  <c r="B32" i="9"/>
  <c r="E31" i="9"/>
  <c r="H31" i="9"/>
  <c r="D31" i="9"/>
  <c r="G31" i="9"/>
  <c r="C31" i="9"/>
  <c r="G31" i="7"/>
  <c r="C31" i="7"/>
  <c r="A32" i="7"/>
  <c r="D31" i="7"/>
  <c r="E31" i="7"/>
  <c r="F31" i="7"/>
  <c r="B31" i="7"/>
  <c r="G32" i="9" l="1"/>
  <c r="C32" i="9"/>
  <c r="F32" i="9"/>
  <c r="B33" i="9"/>
  <c r="E32" i="9"/>
  <c r="H32" i="9"/>
  <c r="D32" i="9"/>
  <c r="A33" i="7"/>
  <c r="D32" i="7"/>
  <c r="E32" i="7"/>
  <c r="F32" i="7"/>
  <c r="C32" i="7"/>
  <c r="B32" i="7"/>
  <c r="G32" i="7"/>
  <c r="H33" i="9" l="1"/>
  <c r="D33" i="9"/>
  <c r="G33" i="9"/>
  <c r="C33" i="9"/>
  <c r="F33" i="9"/>
  <c r="B34" i="9"/>
  <c r="E33" i="9"/>
  <c r="E33" i="7"/>
  <c r="F33" i="7"/>
  <c r="B33" i="7"/>
  <c r="G33" i="7"/>
  <c r="C33" i="7"/>
  <c r="D33" i="7"/>
  <c r="A34" i="7"/>
  <c r="B35" i="9" l="1"/>
  <c r="E34" i="9"/>
  <c r="H34" i="9"/>
  <c r="D34" i="9"/>
  <c r="G34" i="9"/>
  <c r="C34" i="9"/>
  <c r="F34" i="9"/>
  <c r="F34" i="7"/>
  <c r="B34" i="7"/>
  <c r="G34" i="7"/>
  <c r="C34" i="7"/>
  <c r="A35" i="7"/>
  <c r="E34" i="7"/>
  <c r="D34" i="7"/>
  <c r="F35" i="9" l="1"/>
  <c r="B36" i="9"/>
  <c r="E35" i="9"/>
  <c r="H35" i="9"/>
  <c r="D35" i="9"/>
  <c r="C35" i="9"/>
  <c r="G35" i="9"/>
  <c r="G35" i="7"/>
  <c r="C35" i="7"/>
  <c r="A36" i="7"/>
  <c r="D35" i="7"/>
  <c r="E35" i="7"/>
  <c r="B35" i="7"/>
  <c r="F35" i="7"/>
  <c r="G36" i="9" l="1"/>
  <c r="C36" i="9"/>
  <c r="F36" i="9"/>
  <c r="B37" i="9"/>
  <c r="E36" i="9"/>
  <c r="H36" i="9"/>
  <c r="D36" i="9"/>
  <c r="A37" i="7"/>
  <c r="D36" i="7"/>
  <c r="E36" i="7"/>
  <c r="B36" i="7"/>
  <c r="G36" i="7"/>
  <c r="F36" i="7"/>
  <c r="C36" i="7"/>
  <c r="H37" i="9" l="1"/>
  <c r="D37" i="9"/>
  <c r="G37" i="9"/>
  <c r="C37" i="9"/>
  <c r="F37" i="9"/>
  <c r="E37" i="9"/>
  <c r="B38" i="9"/>
  <c r="E37" i="7"/>
  <c r="F37" i="7"/>
  <c r="B37" i="7"/>
  <c r="C37" i="7"/>
  <c r="G37" i="7"/>
  <c r="A38" i="7"/>
  <c r="D37" i="7"/>
  <c r="B39" i="9" l="1"/>
  <c r="E38" i="9"/>
  <c r="H38" i="9"/>
  <c r="D38" i="9"/>
  <c r="G38" i="9"/>
  <c r="C38" i="9"/>
  <c r="F38" i="9"/>
  <c r="F38" i="7"/>
  <c r="B38" i="7"/>
  <c r="G38" i="7"/>
  <c r="C38" i="7"/>
  <c r="D38" i="7"/>
  <c r="A39" i="7"/>
  <c r="E38" i="7"/>
  <c r="F39" i="9" l="1"/>
  <c r="B40" i="9"/>
  <c r="E39" i="9"/>
  <c r="H39" i="9"/>
  <c r="D39" i="9"/>
  <c r="G39" i="9"/>
  <c r="C39" i="9"/>
  <c r="G39" i="7"/>
  <c r="C39" i="7"/>
  <c r="A40" i="7"/>
  <c r="D39" i="7"/>
  <c r="E39" i="7"/>
  <c r="B39" i="7"/>
  <c r="F39" i="7"/>
  <c r="G40" i="9" l="1"/>
  <c r="C40" i="9"/>
  <c r="H40" i="9"/>
  <c r="F40" i="9"/>
  <c r="B41" i="9"/>
  <c r="E40" i="9"/>
  <c r="D40" i="9"/>
  <c r="A41" i="7"/>
  <c r="D40" i="7"/>
  <c r="E40" i="7"/>
  <c r="F40" i="7"/>
  <c r="B40" i="7"/>
  <c r="G40" i="7"/>
  <c r="C40" i="7"/>
  <c r="H41" i="9" l="1"/>
  <c r="D41" i="9"/>
  <c r="B42" i="9"/>
  <c r="G41" i="9"/>
  <c r="C41" i="9"/>
  <c r="F41" i="9"/>
  <c r="E41" i="9"/>
  <c r="E41" i="7"/>
  <c r="F41" i="7"/>
  <c r="B41" i="7"/>
  <c r="G41" i="7"/>
  <c r="C41" i="7"/>
  <c r="D41" i="7"/>
  <c r="A42" i="7"/>
  <c r="B43" i="9" l="1"/>
  <c r="E42" i="9"/>
  <c r="H42" i="9"/>
  <c r="D42" i="9"/>
  <c r="G42" i="9"/>
  <c r="C42" i="9"/>
  <c r="F42" i="9"/>
  <c r="F42" i="7"/>
  <c r="B42" i="7"/>
  <c r="G42" i="7"/>
  <c r="C42" i="7"/>
  <c r="A43" i="7"/>
  <c r="D42" i="7"/>
  <c r="E42" i="7"/>
  <c r="F43" i="9" l="1"/>
  <c r="G43" i="9"/>
  <c r="C43" i="9"/>
  <c r="B44" i="9"/>
  <c r="E43" i="9"/>
  <c r="H43" i="9"/>
  <c r="D43" i="9"/>
  <c r="G43" i="7"/>
  <c r="C43" i="7"/>
  <c r="A44" i="7"/>
  <c r="D43" i="7"/>
  <c r="F43" i="7"/>
  <c r="E43" i="7"/>
  <c r="B43" i="7"/>
  <c r="G44" i="9" l="1"/>
  <c r="C44" i="9"/>
  <c r="H44" i="9"/>
  <c r="D44" i="9"/>
  <c r="F44" i="9"/>
  <c r="B45" i="9"/>
  <c r="E44" i="9"/>
  <c r="A45" i="7"/>
  <c r="D44" i="7"/>
  <c r="E44" i="7"/>
  <c r="B44" i="7"/>
  <c r="F44" i="7"/>
  <c r="G44" i="7"/>
  <c r="C44" i="7"/>
  <c r="H45" i="9" l="1"/>
  <c r="D45" i="9"/>
  <c r="E45" i="9"/>
  <c r="G45" i="9"/>
  <c r="C45" i="9"/>
  <c r="F45" i="9"/>
  <c r="B46" i="9"/>
  <c r="E45" i="7"/>
  <c r="F45" i="7"/>
  <c r="B45" i="7"/>
  <c r="C45" i="7"/>
  <c r="G45" i="7"/>
  <c r="A46" i="7"/>
  <c r="D45" i="7"/>
  <c r="B47" i="9" l="1"/>
  <c r="E46" i="9"/>
  <c r="F46" i="9"/>
  <c r="H46" i="9"/>
  <c r="D46" i="9"/>
  <c r="G46" i="9"/>
  <c r="C46" i="9"/>
  <c r="F46" i="7"/>
  <c r="B46" i="7"/>
  <c r="G46" i="7"/>
  <c r="C46" i="7"/>
  <c r="D46" i="7"/>
  <c r="A47" i="7"/>
  <c r="E46" i="7"/>
  <c r="F47" i="9" l="1"/>
  <c r="G47" i="9"/>
  <c r="C47" i="9"/>
  <c r="B48" i="9"/>
  <c r="E47" i="9"/>
  <c r="H47" i="9"/>
  <c r="D47" i="9"/>
  <c r="G47" i="7"/>
  <c r="C47" i="7"/>
  <c r="D47" i="7"/>
  <c r="F47" i="7"/>
  <c r="E47" i="7"/>
  <c r="B47" i="7"/>
  <c r="G48" i="9" l="1"/>
  <c r="C48" i="9"/>
  <c r="H48" i="9"/>
  <c r="D48" i="9"/>
  <c r="F48" i="9"/>
  <c r="E48" i="9"/>
</calcChain>
</file>

<file path=xl/sharedStrings.xml><?xml version="1.0" encoding="utf-8"?>
<sst xmlns="http://schemas.openxmlformats.org/spreadsheetml/2006/main" count="46" uniqueCount="24">
  <si>
    <t>Franchise</t>
  </si>
  <si>
    <t>Reduktion [%]</t>
  </si>
  <si>
    <t>Grundprämie</t>
  </si>
  <si>
    <t>Total Monat</t>
  </si>
  <si>
    <t>Total Jahr</t>
  </si>
  <si>
    <t>G-Kosten</t>
  </si>
  <si>
    <t>Versicherung</t>
  </si>
  <si>
    <t>Versicherter</t>
  </si>
  <si>
    <t>Jahr</t>
  </si>
  <si>
    <t>max. mehr</t>
  </si>
  <si>
    <t>Unfall</t>
  </si>
  <si>
    <t>Nein</t>
  </si>
  <si>
    <t>max.</t>
  </si>
  <si>
    <t>Selbstbehalt</t>
  </si>
  <si>
    <t>Differenz</t>
  </si>
  <si>
    <t>Max. Kosten</t>
  </si>
  <si>
    <t>Step:</t>
  </si>
  <si>
    <t>Wechselpunkt</t>
  </si>
  <si>
    <t>Name</t>
  </si>
  <si>
    <t>Krankenkasse xyz</t>
  </si>
  <si>
    <t>Kosten KVG</t>
  </si>
  <si>
    <t>Konzept &amp; Umsetzung: www.markusdschott.ch</t>
  </si>
  <si>
    <t>Step</t>
  </si>
  <si>
    <t>v1.1 - Verwendung in eigener Verantwortung. Keine Garantie für Richtigkeit der Berechnungen.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</si>
</sst>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 tint="-4.9989318521683403E-2"/>
      <name val="Arial"/>
      <family val="2"/>
    </font>
    <font>
      <b/>
      <sz val="8"/>
      <color rgb="FFFF0000"/>
      <name val="Arial"/>
      <family val="2"/>
    </font>
    <font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4" fontId="3" fillId="0" borderId="2" xfId="0" applyNumberFormat="1" applyFont="1" applyBorder="1"/>
    <xf numFmtId="0" fontId="2" fillId="0" borderId="0" xfId="0" applyFont="1"/>
    <xf numFmtId="0" fontId="3" fillId="0" borderId="3" xfId="0" applyFont="1" applyBorder="1"/>
    <xf numFmtId="0" fontId="3" fillId="2" borderId="3" xfId="0" applyFont="1" applyFill="1" applyBorder="1"/>
    <xf numFmtId="0" fontId="3" fillId="4" borderId="3" xfId="0" applyFont="1" applyFill="1" applyBorder="1"/>
    <xf numFmtId="9" fontId="3" fillId="0" borderId="3" xfId="1" applyFont="1" applyBorder="1"/>
    <xf numFmtId="4" fontId="3" fillId="0" borderId="3" xfId="0" applyNumberFormat="1" applyFont="1" applyBorder="1"/>
    <xf numFmtId="0" fontId="3" fillId="5" borderId="3" xfId="0" applyFont="1" applyFill="1" applyBorder="1" applyAlignment="1">
      <alignment horizontal="right"/>
    </xf>
    <xf numFmtId="4" fontId="4" fillId="0" borderId="3" xfId="0" applyNumberFormat="1" applyFont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0" fontId="5" fillId="0" borderId="0" xfId="0" applyFont="1"/>
    <xf numFmtId="0" fontId="4" fillId="0" borderId="3" xfId="0" applyFont="1" applyBorder="1" applyAlignment="1">
      <alignment horizontal="left"/>
    </xf>
    <xf numFmtId="0" fontId="3" fillId="0" borderId="3" xfId="0" applyNumberFormat="1" applyFont="1" applyBorder="1"/>
    <xf numFmtId="0" fontId="7" fillId="0" borderId="0" xfId="0" applyFont="1" applyAlignment="1">
      <alignment horizontal="right"/>
    </xf>
    <xf numFmtId="3" fontId="4" fillId="0" borderId="3" xfId="0" applyNumberFormat="1" applyFont="1" applyBorder="1" applyAlignment="1" applyProtection="1">
      <alignment horizontal="center"/>
      <protection hidden="1"/>
    </xf>
    <xf numFmtId="3" fontId="6" fillId="0" borderId="3" xfId="0" applyNumberFormat="1" applyFont="1" applyBorder="1" applyAlignment="1" applyProtection="1">
      <alignment horizontal="center"/>
      <protection hidden="1"/>
    </xf>
    <xf numFmtId="3" fontId="3" fillId="0" borderId="3" xfId="0" applyNumberFormat="1" applyFont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4" fontId="3" fillId="3" borderId="3" xfId="0" applyNumberFormat="1" applyFont="1" applyFill="1" applyBorder="1" applyProtection="1">
      <protection locked="0"/>
    </xf>
    <xf numFmtId="3" fontId="3" fillId="6" borderId="3" xfId="0" applyNumberFormat="1" applyFont="1" applyFill="1" applyBorder="1" applyProtection="1"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/>
    <xf numFmtId="0" fontId="3" fillId="0" borderId="0" xfId="0" applyFont="1" applyProtection="1"/>
    <xf numFmtId="0" fontId="0" fillId="0" borderId="0" xfId="0" applyProtection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3" fillId="5" borderId="3" xfId="0" applyFont="1" applyFill="1" applyBorder="1" applyAlignment="1" applyProtection="1">
      <alignment horizontal="right"/>
      <protection hidden="1"/>
    </xf>
    <xf numFmtId="3" fontId="3" fillId="6" borderId="3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0" fontId="3" fillId="2" borderId="3" xfId="0" applyFont="1" applyFill="1" applyBorder="1" applyProtection="1">
      <protection hidden="1"/>
    </xf>
    <xf numFmtId="0" fontId="2" fillId="3" borderId="5" xfId="0" applyFont="1" applyFill="1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4" borderId="3" xfId="0" applyFont="1" applyFill="1" applyBorder="1" applyProtection="1">
      <protection hidden="1"/>
    </xf>
    <xf numFmtId="9" fontId="3" fillId="0" borderId="3" xfId="1" applyFont="1" applyBorder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3" borderId="5" xfId="0" applyFont="1" applyFill="1" applyBorder="1" applyProtection="1">
      <protection hidden="1"/>
    </xf>
    <xf numFmtId="4" fontId="3" fillId="3" borderId="3" xfId="0" applyNumberFormat="1" applyFont="1" applyFill="1" applyBorder="1" applyProtection="1">
      <protection hidden="1"/>
    </xf>
    <xf numFmtId="1" fontId="3" fillId="0" borderId="0" xfId="0" applyNumberFormat="1" applyFont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0" borderId="2" xfId="0" applyFont="1" applyBorder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4" fontId="3" fillId="0" borderId="0" xfId="0" applyNumberFormat="1" applyFont="1" applyBorder="1" applyAlignment="1" applyProtection="1">
      <alignment horizontal="right"/>
      <protection hidden="1"/>
    </xf>
    <xf numFmtId="4" fontId="3" fillId="0" borderId="7" xfId="0" applyNumberFormat="1" applyFont="1" applyBorder="1" applyAlignment="1" applyProtection="1">
      <alignment horizontal="right"/>
      <protection hidden="1"/>
    </xf>
    <xf numFmtId="4" fontId="3" fillId="0" borderId="3" xfId="0" applyNumberFormat="1" applyFont="1" applyBorder="1" applyProtection="1">
      <protection hidden="1"/>
    </xf>
    <xf numFmtId="4" fontId="4" fillId="0" borderId="3" xfId="0" applyNumberFormat="1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3" fillId="0" borderId="3" xfId="0" applyNumberFormat="1" applyFont="1" applyBorder="1" applyProtection="1">
      <protection hidden="1"/>
    </xf>
    <xf numFmtId="0" fontId="7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4" fontId="3" fillId="0" borderId="2" xfId="0" applyNumberFormat="1" applyFont="1" applyBorder="1" applyProtection="1">
      <protection hidden="1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5948470515527E-2"/>
          <c:y val="3.8079500982626392E-2"/>
          <c:w val="0.90793744619858441"/>
          <c:h val="0.85927221782535201"/>
        </c:manualLayout>
      </c:layout>
      <c:lineChart>
        <c:grouping val="standard"/>
        <c:varyColors val="0"/>
        <c:ser>
          <c:idx val="0"/>
          <c:order val="0"/>
          <c:tx>
            <c:strRef>
              <c:f>'Kosten KVG'!$B$11</c:f>
              <c:strCache>
                <c:ptCount val="1"/>
                <c:pt idx="0">
                  <c:v>300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'Kosten KVG'!$A$12:$A$47</c:f>
              <c:numCache>
                <c:formatCode>General</c:formatCode>
                <c:ptCount val="3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</c:numCache>
            </c:numRef>
          </c:cat>
          <c:val>
            <c:numRef>
              <c:f>'Kosten KVG'!$B$12:$B$47</c:f>
              <c:numCache>
                <c:formatCode>#,##0.00</c:formatCode>
                <c:ptCount val="36"/>
                <c:pt idx="0">
                  <c:v>4702.7999999999993</c:v>
                </c:pt>
                <c:pt idx="1">
                  <c:v>4802.7999999999993</c:v>
                </c:pt>
                <c:pt idx="2">
                  <c:v>4902.7999999999993</c:v>
                </c:pt>
                <c:pt idx="3">
                  <c:v>5002.7999999999993</c:v>
                </c:pt>
                <c:pt idx="4">
                  <c:v>5012.7999999999993</c:v>
                </c:pt>
                <c:pt idx="5">
                  <c:v>5022.7999999999993</c:v>
                </c:pt>
                <c:pt idx="6">
                  <c:v>5032.7999999999993</c:v>
                </c:pt>
                <c:pt idx="7">
                  <c:v>5042.7999999999993</c:v>
                </c:pt>
                <c:pt idx="8">
                  <c:v>5052.7999999999993</c:v>
                </c:pt>
                <c:pt idx="9">
                  <c:v>5062.7999999999993</c:v>
                </c:pt>
                <c:pt idx="10">
                  <c:v>5072.7999999999993</c:v>
                </c:pt>
                <c:pt idx="11">
                  <c:v>5082.7999999999993</c:v>
                </c:pt>
                <c:pt idx="12">
                  <c:v>5092.7999999999993</c:v>
                </c:pt>
                <c:pt idx="13">
                  <c:v>5102.7999999999993</c:v>
                </c:pt>
                <c:pt idx="14">
                  <c:v>5112.7999999999993</c:v>
                </c:pt>
                <c:pt idx="15">
                  <c:v>5122.7999999999993</c:v>
                </c:pt>
                <c:pt idx="16">
                  <c:v>5132.7999999999993</c:v>
                </c:pt>
                <c:pt idx="17">
                  <c:v>5142.7999999999993</c:v>
                </c:pt>
                <c:pt idx="18">
                  <c:v>5152.7999999999993</c:v>
                </c:pt>
                <c:pt idx="19">
                  <c:v>5162.7999999999993</c:v>
                </c:pt>
                <c:pt idx="20">
                  <c:v>5172.7999999999993</c:v>
                </c:pt>
                <c:pt idx="21">
                  <c:v>5182.7999999999993</c:v>
                </c:pt>
                <c:pt idx="22">
                  <c:v>5192.7999999999993</c:v>
                </c:pt>
                <c:pt idx="23">
                  <c:v>5202.7999999999993</c:v>
                </c:pt>
                <c:pt idx="24">
                  <c:v>5212.7999999999993</c:v>
                </c:pt>
                <c:pt idx="25">
                  <c:v>5222.7999999999993</c:v>
                </c:pt>
                <c:pt idx="26">
                  <c:v>5232.7999999999993</c:v>
                </c:pt>
                <c:pt idx="27">
                  <c:v>5242.7999999999993</c:v>
                </c:pt>
                <c:pt idx="28">
                  <c:v>5252.7999999999993</c:v>
                </c:pt>
                <c:pt idx="29">
                  <c:v>5262.7999999999993</c:v>
                </c:pt>
                <c:pt idx="30">
                  <c:v>5272.7999999999993</c:v>
                </c:pt>
                <c:pt idx="31">
                  <c:v>5282.7999999999993</c:v>
                </c:pt>
                <c:pt idx="32">
                  <c:v>5292.7999999999993</c:v>
                </c:pt>
                <c:pt idx="33">
                  <c:v>5302.7999999999993</c:v>
                </c:pt>
                <c:pt idx="34">
                  <c:v>5312.7999999999993</c:v>
                </c:pt>
                <c:pt idx="35">
                  <c:v>5322.7999999999993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'Kosten KVG'!$C$11</c:f>
              <c:strCache>
                <c:ptCount val="1"/>
                <c:pt idx="0">
                  <c:v>500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'Kosten KVG'!$A$12:$A$47</c:f>
              <c:numCache>
                <c:formatCode>General</c:formatCode>
                <c:ptCount val="3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</c:numCache>
            </c:numRef>
          </c:cat>
          <c:val>
            <c:numRef>
              <c:f>'Kosten KVG'!$C$12:$C$47</c:f>
              <c:numCache>
                <c:formatCode>#,##0.00</c:formatCode>
                <c:ptCount val="36"/>
                <c:pt idx="0">
                  <c:v>4573.2000000000007</c:v>
                </c:pt>
                <c:pt idx="1">
                  <c:v>4673.2000000000007</c:v>
                </c:pt>
                <c:pt idx="2">
                  <c:v>4773.2000000000007</c:v>
                </c:pt>
                <c:pt idx="3">
                  <c:v>4873.2000000000007</c:v>
                </c:pt>
                <c:pt idx="4">
                  <c:v>4973.2000000000007</c:v>
                </c:pt>
                <c:pt idx="5">
                  <c:v>5073.2000000000007</c:v>
                </c:pt>
                <c:pt idx="6">
                  <c:v>5083.2000000000007</c:v>
                </c:pt>
                <c:pt idx="7">
                  <c:v>5093.2000000000007</c:v>
                </c:pt>
                <c:pt idx="8">
                  <c:v>5103.2000000000007</c:v>
                </c:pt>
                <c:pt idx="9">
                  <c:v>5113.2000000000007</c:v>
                </c:pt>
                <c:pt idx="10">
                  <c:v>5123.2000000000007</c:v>
                </c:pt>
                <c:pt idx="11">
                  <c:v>5133.2000000000007</c:v>
                </c:pt>
                <c:pt idx="12">
                  <c:v>5143.2000000000007</c:v>
                </c:pt>
                <c:pt idx="13">
                  <c:v>5153.2000000000007</c:v>
                </c:pt>
                <c:pt idx="14">
                  <c:v>5163.2000000000007</c:v>
                </c:pt>
                <c:pt idx="15">
                  <c:v>5173.2000000000007</c:v>
                </c:pt>
                <c:pt idx="16">
                  <c:v>5183.2000000000007</c:v>
                </c:pt>
                <c:pt idx="17">
                  <c:v>5193.2000000000007</c:v>
                </c:pt>
                <c:pt idx="18">
                  <c:v>5203.2000000000007</c:v>
                </c:pt>
                <c:pt idx="19">
                  <c:v>5213.2000000000007</c:v>
                </c:pt>
                <c:pt idx="20">
                  <c:v>5223.2000000000007</c:v>
                </c:pt>
                <c:pt idx="21">
                  <c:v>5233.2000000000007</c:v>
                </c:pt>
                <c:pt idx="22">
                  <c:v>5243.2000000000007</c:v>
                </c:pt>
                <c:pt idx="23">
                  <c:v>5253.2000000000007</c:v>
                </c:pt>
                <c:pt idx="24">
                  <c:v>5263.2000000000007</c:v>
                </c:pt>
                <c:pt idx="25">
                  <c:v>5273.2000000000007</c:v>
                </c:pt>
                <c:pt idx="26">
                  <c:v>5283.2000000000007</c:v>
                </c:pt>
                <c:pt idx="27">
                  <c:v>5293.2000000000007</c:v>
                </c:pt>
                <c:pt idx="28">
                  <c:v>5303.2000000000007</c:v>
                </c:pt>
                <c:pt idx="29">
                  <c:v>5313.2000000000007</c:v>
                </c:pt>
                <c:pt idx="30">
                  <c:v>5323.2000000000007</c:v>
                </c:pt>
                <c:pt idx="31">
                  <c:v>5333.2000000000007</c:v>
                </c:pt>
                <c:pt idx="32">
                  <c:v>5343.2000000000007</c:v>
                </c:pt>
                <c:pt idx="33">
                  <c:v>5353.2000000000007</c:v>
                </c:pt>
                <c:pt idx="34">
                  <c:v>5363.2000000000007</c:v>
                </c:pt>
                <c:pt idx="35">
                  <c:v>5373.2000000000007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'Kosten KVG'!$D$11</c:f>
              <c:strCache>
                <c:ptCount val="1"/>
                <c:pt idx="0">
                  <c:v>1000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'Kosten KVG'!$A$12:$A$47</c:f>
              <c:numCache>
                <c:formatCode>General</c:formatCode>
                <c:ptCount val="3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</c:numCache>
            </c:numRef>
          </c:cat>
          <c:val>
            <c:numRef>
              <c:f>'Kosten KVG'!$D$12:$D$47</c:f>
              <c:numCache>
                <c:formatCode>#,##0.00</c:formatCode>
                <c:ptCount val="36"/>
                <c:pt idx="0">
                  <c:v>4246.7999999999993</c:v>
                </c:pt>
                <c:pt idx="1">
                  <c:v>4346.7999999999993</c:v>
                </c:pt>
                <c:pt idx="2">
                  <c:v>4446.7999999999993</c:v>
                </c:pt>
                <c:pt idx="3">
                  <c:v>4546.7999999999993</c:v>
                </c:pt>
                <c:pt idx="4">
                  <c:v>4646.7999999999993</c:v>
                </c:pt>
                <c:pt idx="5">
                  <c:v>4746.7999999999993</c:v>
                </c:pt>
                <c:pt idx="6">
                  <c:v>4846.7999999999993</c:v>
                </c:pt>
                <c:pt idx="7">
                  <c:v>4946.7999999999993</c:v>
                </c:pt>
                <c:pt idx="8">
                  <c:v>5046.7999999999993</c:v>
                </c:pt>
                <c:pt idx="9">
                  <c:v>5146.7999999999993</c:v>
                </c:pt>
                <c:pt idx="10">
                  <c:v>5246.7999999999993</c:v>
                </c:pt>
                <c:pt idx="11">
                  <c:v>5256.7999999999993</c:v>
                </c:pt>
                <c:pt idx="12">
                  <c:v>5266.7999999999993</c:v>
                </c:pt>
                <c:pt idx="13">
                  <c:v>5276.7999999999993</c:v>
                </c:pt>
                <c:pt idx="14">
                  <c:v>5286.7999999999993</c:v>
                </c:pt>
                <c:pt idx="15">
                  <c:v>5296.7999999999993</c:v>
                </c:pt>
                <c:pt idx="16">
                  <c:v>5306.7999999999993</c:v>
                </c:pt>
                <c:pt idx="17">
                  <c:v>5316.7999999999993</c:v>
                </c:pt>
                <c:pt idx="18">
                  <c:v>5326.7999999999993</c:v>
                </c:pt>
                <c:pt idx="19">
                  <c:v>5336.7999999999993</c:v>
                </c:pt>
                <c:pt idx="20">
                  <c:v>5346.7999999999993</c:v>
                </c:pt>
                <c:pt idx="21">
                  <c:v>5356.7999999999993</c:v>
                </c:pt>
                <c:pt idx="22">
                  <c:v>5366.7999999999993</c:v>
                </c:pt>
                <c:pt idx="23">
                  <c:v>5376.7999999999993</c:v>
                </c:pt>
                <c:pt idx="24">
                  <c:v>5386.7999999999993</c:v>
                </c:pt>
                <c:pt idx="25">
                  <c:v>5396.7999999999993</c:v>
                </c:pt>
                <c:pt idx="26">
                  <c:v>5406.7999999999993</c:v>
                </c:pt>
                <c:pt idx="27">
                  <c:v>5416.7999999999993</c:v>
                </c:pt>
                <c:pt idx="28">
                  <c:v>5426.7999999999993</c:v>
                </c:pt>
                <c:pt idx="29">
                  <c:v>5436.7999999999993</c:v>
                </c:pt>
                <c:pt idx="30">
                  <c:v>5446.7999999999993</c:v>
                </c:pt>
                <c:pt idx="31">
                  <c:v>5456.7999999999993</c:v>
                </c:pt>
                <c:pt idx="32">
                  <c:v>5466.7999999999993</c:v>
                </c:pt>
                <c:pt idx="33">
                  <c:v>5476.7999999999993</c:v>
                </c:pt>
                <c:pt idx="34">
                  <c:v>5486.7999999999993</c:v>
                </c:pt>
                <c:pt idx="35">
                  <c:v>5496.7999999999993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'Kosten KVG'!$E$11</c:f>
              <c:strCache>
                <c:ptCount val="1"/>
                <c:pt idx="0">
                  <c:v>1500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'Kosten KVG'!$A$12:$A$47</c:f>
              <c:numCache>
                <c:formatCode>General</c:formatCode>
                <c:ptCount val="3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</c:numCache>
            </c:numRef>
          </c:cat>
          <c:val>
            <c:numRef>
              <c:f>'Kosten KVG'!$E$12:$E$47</c:f>
              <c:numCache>
                <c:formatCode>#,##0.00</c:formatCode>
                <c:ptCount val="36"/>
                <c:pt idx="0">
                  <c:v>3921.6000000000004</c:v>
                </c:pt>
                <c:pt idx="1">
                  <c:v>4021.6000000000004</c:v>
                </c:pt>
                <c:pt idx="2">
                  <c:v>4121.6000000000004</c:v>
                </c:pt>
                <c:pt idx="3">
                  <c:v>4221.6000000000004</c:v>
                </c:pt>
                <c:pt idx="4">
                  <c:v>4321.6000000000004</c:v>
                </c:pt>
                <c:pt idx="5">
                  <c:v>4421.6000000000004</c:v>
                </c:pt>
                <c:pt idx="6">
                  <c:v>4521.6000000000004</c:v>
                </c:pt>
                <c:pt idx="7">
                  <c:v>4621.6000000000004</c:v>
                </c:pt>
                <c:pt idx="8">
                  <c:v>4721.6000000000004</c:v>
                </c:pt>
                <c:pt idx="9">
                  <c:v>4821.6000000000004</c:v>
                </c:pt>
                <c:pt idx="10">
                  <c:v>4921.6000000000004</c:v>
                </c:pt>
                <c:pt idx="11">
                  <c:v>5021.6000000000004</c:v>
                </c:pt>
                <c:pt idx="12">
                  <c:v>5121.6000000000004</c:v>
                </c:pt>
                <c:pt idx="13">
                  <c:v>5221.6000000000004</c:v>
                </c:pt>
                <c:pt idx="14">
                  <c:v>5321.6</c:v>
                </c:pt>
                <c:pt idx="15">
                  <c:v>5421.6</c:v>
                </c:pt>
                <c:pt idx="16">
                  <c:v>5431.6</c:v>
                </c:pt>
                <c:pt idx="17">
                  <c:v>5441.6</c:v>
                </c:pt>
                <c:pt idx="18">
                  <c:v>5451.6</c:v>
                </c:pt>
                <c:pt idx="19">
                  <c:v>5461.6</c:v>
                </c:pt>
                <c:pt idx="20">
                  <c:v>5471.6</c:v>
                </c:pt>
                <c:pt idx="21">
                  <c:v>5481.6</c:v>
                </c:pt>
                <c:pt idx="22">
                  <c:v>5491.6</c:v>
                </c:pt>
                <c:pt idx="23">
                  <c:v>5501.6</c:v>
                </c:pt>
                <c:pt idx="24">
                  <c:v>5511.6</c:v>
                </c:pt>
                <c:pt idx="25">
                  <c:v>5521.6</c:v>
                </c:pt>
                <c:pt idx="26">
                  <c:v>5531.6</c:v>
                </c:pt>
                <c:pt idx="27">
                  <c:v>5541.6</c:v>
                </c:pt>
                <c:pt idx="28">
                  <c:v>5551.6</c:v>
                </c:pt>
                <c:pt idx="29">
                  <c:v>5561.6</c:v>
                </c:pt>
                <c:pt idx="30">
                  <c:v>5571.6</c:v>
                </c:pt>
                <c:pt idx="31">
                  <c:v>5581.6</c:v>
                </c:pt>
                <c:pt idx="32">
                  <c:v>5591.6</c:v>
                </c:pt>
                <c:pt idx="33">
                  <c:v>5601.6</c:v>
                </c:pt>
                <c:pt idx="34">
                  <c:v>5611.6</c:v>
                </c:pt>
                <c:pt idx="35">
                  <c:v>5621.6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'Kosten KVG'!$F$11</c:f>
              <c:strCache>
                <c:ptCount val="1"/>
                <c:pt idx="0">
                  <c:v>2000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cat>
            <c:numRef>
              <c:f>'Kosten KVG'!$A$12:$A$47</c:f>
              <c:numCache>
                <c:formatCode>General</c:formatCode>
                <c:ptCount val="3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</c:numCache>
            </c:numRef>
          </c:cat>
          <c:val>
            <c:numRef>
              <c:f>'Kosten KVG'!$F$12:$F$47</c:f>
              <c:numCache>
                <c:formatCode>#,##0.00</c:formatCode>
                <c:ptCount val="36"/>
                <c:pt idx="0">
                  <c:v>3596.3999999999996</c:v>
                </c:pt>
                <c:pt idx="1">
                  <c:v>3696.3999999999996</c:v>
                </c:pt>
                <c:pt idx="2">
                  <c:v>3796.3999999999996</c:v>
                </c:pt>
                <c:pt idx="3">
                  <c:v>3896.3999999999996</c:v>
                </c:pt>
                <c:pt idx="4">
                  <c:v>3996.3999999999996</c:v>
                </c:pt>
                <c:pt idx="5">
                  <c:v>4096.3999999999996</c:v>
                </c:pt>
                <c:pt idx="6">
                  <c:v>4196.3999999999996</c:v>
                </c:pt>
                <c:pt idx="7">
                  <c:v>4296.3999999999996</c:v>
                </c:pt>
                <c:pt idx="8">
                  <c:v>4396.3999999999996</c:v>
                </c:pt>
                <c:pt idx="9">
                  <c:v>4496.3999999999996</c:v>
                </c:pt>
                <c:pt idx="10">
                  <c:v>4596.3999999999996</c:v>
                </c:pt>
                <c:pt idx="11">
                  <c:v>4696.3999999999996</c:v>
                </c:pt>
                <c:pt idx="12">
                  <c:v>4796.3999999999996</c:v>
                </c:pt>
                <c:pt idx="13">
                  <c:v>4896.3999999999996</c:v>
                </c:pt>
                <c:pt idx="14">
                  <c:v>4996.3999999999996</c:v>
                </c:pt>
                <c:pt idx="15">
                  <c:v>5096.3999999999996</c:v>
                </c:pt>
                <c:pt idx="16">
                  <c:v>5196.3999999999996</c:v>
                </c:pt>
                <c:pt idx="17">
                  <c:v>5296.4</c:v>
                </c:pt>
                <c:pt idx="18">
                  <c:v>5396.4</c:v>
                </c:pt>
                <c:pt idx="19">
                  <c:v>5496.4</c:v>
                </c:pt>
                <c:pt idx="20">
                  <c:v>5596.4</c:v>
                </c:pt>
                <c:pt idx="21">
                  <c:v>5606.4</c:v>
                </c:pt>
                <c:pt idx="22">
                  <c:v>5616.4</c:v>
                </c:pt>
                <c:pt idx="23">
                  <c:v>5626.4</c:v>
                </c:pt>
                <c:pt idx="24">
                  <c:v>5636.4</c:v>
                </c:pt>
                <c:pt idx="25">
                  <c:v>5646.4</c:v>
                </c:pt>
                <c:pt idx="26">
                  <c:v>5656.4</c:v>
                </c:pt>
                <c:pt idx="27">
                  <c:v>5666.4</c:v>
                </c:pt>
                <c:pt idx="28">
                  <c:v>5676.4</c:v>
                </c:pt>
                <c:pt idx="29">
                  <c:v>5686.4</c:v>
                </c:pt>
                <c:pt idx="30">
                  <c:v>5696.4</c:v>
                </c:pt>
                <c:pt idx="31">
                  <c:v>5706.4</c:v>
                </c:pt>
                <c:pt idx="32">
                  <c:v>5716.4</c:v>
                </c:pt>
                <c:pt idx="33">
                  <c:v>5726.4</c:v>
                </c:pt>
                <c:pt idx="34">
                  <c:v>5736.4</c:v>
                </c:pt>
                <c:pt idx="35">
                  <c:v>5746.4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'Kosten KVG'!$G$11</c:f>
              <c:strCache>
                <c:ptCount val="1"/>
                <c:pt idx="0">
                  <c:v>2500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cat>
            <c:numRef>
              <c:f>'Kosten KVG'!$A$12:$A$47</c:f>
              <c:numCache>
                <c:formatCode>General</c:formatCode>
                <c:ptCount val="3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</c:numCache>
            </c:numRef>
          </c:cat>
          <c:val>
            <c:numRef>
              <c:f>'Kosten KVG'!$G$12:$G$47</c:f>
              <c:numCache>
                <c:formatCode>#,##0.00</c:formatCode>
                <c:ptCount val="36"/>
                <c:pt idx="0">
                  <c:v>3270</c:v>
                </c:pt>
                <c:pt idx="1">
                  <c:v>3370</c:v>
                </c:pt>
                <c:pt idx="2">
                  <c:v>3470</c:v>
                </c:pt>
                <c:pt idx="3">
                  <c:v>3570</c:v>
                </c:pt>
                <c:pt idx="4">
                  <c:v>3670</c:v>
                </c:pt>
                <c:pt idx="5">
                  <c:v>3770</c:v>
                </c:pt>
                <c:pt idx="6">
                  <c:v>3870</c:v>
                </c:pt>
                <c:pt idx="7">
                  <c:v>3970</c:v>
                </c:pt>
                <c:pt idx="8">
                  <c:v>4070</c:v>
                </c:pt>
                <c:pt idx="9">
                  <c:v>4170</c:v>
                </c:pt>
                <c:pt idx="10">
                  <c:v>4270</c:v>
                </c:pt>
                <c:pt idx="11">
                  <c:v>4370</c:v>
                </c:pt>
                <c:pt idx="12">
                  <c:v>4470</c:v>
                </c:pt>
                <c:pt idx="13">
                  <c:v>4570</c:v>
                </c:pt>
                <c:pt idx="14">
                  <c:v>4670</c:v>
                </c:pt>
                <c:pt idx="15">
                  <c:v>4770</c:v>
                </c:pt>
                <c:pt idx="16">
                  <c:v>4870</c:v>
                </c:pt>
                <c:pt idx="17">
                  <c:v>4970</c:v>
                </c:pt>
                <c:pt idx="18">
                  <c:v>5070</c:v>
                </c:pt>
                <c:pt idx="19">
                  <c:v>5170</c:v>
                </c:pt>
                <c:pt idx="20">
                  <c:v>5270</c:v>
                </c:pt>
                <c:pt idx="21">
                  <c:v>5370</c:v>
                </c:pt>
                <c:pt idx="22">
                  <c:v>5470</c:v>
                </c:pt>
                <c:pt idx="23">
                  <c:v>5570</c:v>
                </c:pt>
                <c:pt idx="24">
                  <c:v>5670</c:v>
                </c:pt>
                <c:pt idx="25">
                  <c:v>5770</c:v>
                </c:pt>
                <c:pt idx="26">
                  <c:v>5780</c:v>
                </c:pt>
                <c:pt idx="27">
                  <c:v>5790</c:v>
                </c:pt>
                <c:pt idx="28">
                  <c:v>5800</c:v>
                </c:pt>
                <c:pt idx="29">
                  <c:v>5810</c:v>
                </c:pt>
                <c:pt idx="30">
                  <c:v>5820</c:v>
                </c:pt>
                <c:pt idx="31">
                  <c:v>5830</c:v>
                </c:pt>
                <c:pt idx="32">
                  <c:v>5840</c:v>
                </c:pt>
                <c:pt idx="33">
                  <c:v>5850</c:v>
                </c:pt>
                <c:pt idx="34">
                  <c:v>5860</c:v>
                </c:pt>
                <c:pt idx="35">
                  <c:v>5870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658728"/>
        <c:axId val="221189768"/>
      </c:lineChart>
      <c:catAx>
        <c:axId val="221658728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anchor="b" anchorCtr="0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 sz="800" b="1" i="0" u="none" strike="noStrike" baseline="0">
                    <a:effectLst/>
                  </a:rPr>
                  <a:t>Summe anerkannter Jahres-Krankheitskosten KVG </a:t>
                </a:r>
                <a:r>
                  <a:rPr lang="de-CH" baseline="0"/>
                  <a:t>(zB Arztrechnungen)</a:t>
                </a:r>
                <a:endParaRPr lang="de-CH"/>
              </a:p>
            </c:rich>
          </c:tx>
          <c:layout>
            <c:manualLayout>
              <c:xMode val="edge"/>
              <c:yMode val="edge"/>
              <c:x val="0.31181705751415045"/>
              <c:y val="0.94441361938329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118976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21189768"/>
        <c:scaling>
          <c:orientation val="minMax"/>
          <c:max val="6100"/>
          <c:min val="27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min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Zu tragende Kosten KVG Jahr</a:t>
                </a:r>
              </a:p>
            </c:rich>
          </c:tx>
          <c:layout>
            <c:manualLayout>
              <c:xMode val="edge"/>
              <c:yMode val="edge"/>
              <c:x val="1.2698412698412698E-2"/>
              <c:y val="0.390728824459856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1658728"/>
        <c:crosses val="autoZero"/>
        <c:crossBetween val="midCat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59877237567519"/>
          <c:y val="0.61092767377587742"/>
          <c:w val="7.9365190462303281E-2"/>
          <c:h val="0.190397524812709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5948470515527E-2"/>
          <c:y val="3.8079500982626392E-2"/>
          <c:w val="0.90793744619858441"/>
          <c:h val="0.85927221782535201"/>
        </c:manualLayout>
      </c:layout>
      <c:lineChart>
        <c:grouping val="standard"/>
        <c:varyColors val="0"/>
        <c:ser>
          <c:idx val="0"/>
          <c:order val="0"/>
          <c:tx>
            <c:strRef>
              <c:f>'Kosten KVG Erläuterungen'!$C$12</c:f>
              <c:strCache>
                <c:ptCount val="1"/>
                <c:pt idx="0">
                  <c:v>300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'Kosten KVG Erläuterungen'!$B$13:$B$48</c:f>
              <c:numCache>
                <c:formatCode>General</c:formatCode>
                <c:ptCount val="3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</c:numCache>
            </c:numRef>
          </c:cat>
          <c:val>
            <c:numRef>
              <c:f>'Kosten KVG Erläuterungen'!$C$13:$C$48</c:f>
              <c:numCache>
                <c:formatCode>#,##0.00</c:formatCode>
                <c:ptCount val="36"/>
                <c:pt idx="0">
                  <c:v>4702.7999999999993</c:v>
                </c:pt>
                <c:pt idx="1">
                  <c:v>4802.7999999999993</c:v>
                </c:pt>
                <c:pt idx="2">
                  <c:v>4902.7999999999993</c:v>
                </c:pt>
                <c:pt idx="3">
                  <c:v>5002.7999999999993</c:v>
                </c:pt>
                <c:pt idx="4">
                  <c:v>5012.7999999999993</c:v>
                </c:pt>
                <c:pt idx="5">
                  <c:v>5022.7999999999993</c:v>
                </c:pt>
                <c:pt idx="6">
                  <c:v>5032.7999999999993</c:v>
                </c:pt>
                <c:pt idx="7">
                  <c:v>5042.7999999999993</c:v>
                </c:pt>
                <c:pt idx="8">
                  <c:v>5052.7999999999993</c:v>
                </c:pt>
                <c:pt idx="9">
                  <c:v>5062.7999999999993</c:v>
                </c:pt>
                <c:pt idx="10">
                  <c:v>5072.7999999999993</c:v>
                </c:pt>
                <c:pt idx="11">
                  <c:v>5082.7999999999993</c:v>
                </c:pt>
                <c:pt idx="12">
                  <c:v>5092.7999999999993</c:v>
                </c:pt>
                <c:pt idx="13">
                  <c:v>5102.7999999999993</c:v>
                </c:pt>
                <c:pt idx="14">
                  <c:v>5112.7999999999993</c:v>
                </c:pt>
                <c:pt idx="15">
                  <c:v>5122.7999999999993</c:v>
                </c:pt>
                <c:pt idx="16">
                  <c:v>5132.7999999999993</c:v>
                </c:pt>
                <c:pt idx="17">
                  <c:v>5142.7999999999993</c:v>
                </c:pt>
                <c:pt idx="18">
                  <c:v>5152.7999999999993</c:v>
                </c:pt>
                <c:pt idx="19">
                  <c:v>5162.7999999999993</c:v>
                </c:pt>
                <c:pt idx="20">
                  <c:v>5172.7999999999993</c:v>
                </c:pt>
                <c:pt idx="21">
                  <c:v>5182.7999999999993</c:v>
                </c:pt>
                <c:pt idx="22">
                  <c:v>5192.7999999999993</c:v>
                </c:pt>
                <c:pt idx="23">
                  <c:v>5202.7999999999993</c:v>
                </c:pt>
                <c:pt idx="24">
                  <c:v>5212.7999999999993</c:v>
                </c:pt>
                <c:pt idx="25">
                  <c:v>5222.7999999999993</c:v>
                </c:pt>
                <c:pt idx="26">
                  <c:v>5232.7999999999993</c:v>
                </c:pt>
                <c:pt idx="27">
                  <c:v>5242.7999999999993</c:v>
                </c:pt>
                <c:pt idx="28">
                  <c:v>5252.7999999999993</c:v>
                </c:pt>
                <c:pt idx="29">
                  <c:v>5262.7999999999993</c:v>
                </c:pt>
                <c:pt idx="30">
                  <c:v>5272.7999999999993</c:v>
                </c:pt>
                <c:pt idx="31">
                  <c:v>5282.7999999999993</c:v>
                </c:pt>
                <c:pt idx="32">
                  <c:v>5292.7999999999993</c:v>
                </c:pt>
                <c:pt idx="33">
                  <c:v>5302.7999999999993</c:v>
                </c:pt>
                <c:pt idx="34">
                  <c:v>5312.7999999999993</c:v>
                </c:pt>
                <c:pt idx="35">
                  <c:v>5322.7999999999993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'Kosten KVG Erläuterungen'!$D$12</c:f>
              <c:strCache>
                <c:ptCount val="1"/>
                <c:pt idx="0">
                  <c:v>500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'Kosten KVG Erläuterungen'!$B$13:$B$48</c:f>
              <c:numCache>
                <c:formatCode>General</c:formatCode>
                <c:ptCount val="3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</c:numCache>
            </c:numRef>
          </c:cat>
          <c:val>
            <c:numRef>
              <c:f>'Kosten KVG Erläuterungen'!$D$13:$D$48</c:f>
              <c:numCache>
                <c:formatCode>#,##0.00</c:formatCode>
                <c:ptCount val="36"/>
                <c:pt idx="0">
                  <c:v>4573.2000000000007</c:v>
                </c:pt>
                <c:pt idx="1">
                  <c:v>4673.2000000000007</c:v>
                </c:pt>
                <c:pt idx="2">
                  <c:v>4773.2000000000007</c:v>
                </c:pt>
                <c:pt idx="3">
                  <c:v>4873.2000000000007</c:v>
                </c:pt>
                <c:pt idx="4">
                  <c:v>4973.2000000000007</c:v>
                </c:pt>
                <c:pt idx="5">
                  <c:v>5073.2000000000007</c:v>
                </c:pt>
                <c:pt idx="6">
                  <c:v>5083.2000000000007</c:v>
                </c:pt>
                <c:pt idx="7">
                  <c:v>5093.2000000000007</c:v>
                </c:pt>
                <c:pt idx="8">
                  <c:v>5103.2000000000007</c:v>
                </c:pt>
                <c:pt idx="9">
                  <c:v>5113.2000000000007</c:v>
                </c:pt>
                <c:pt idx="10">
                  <c:v>5123.2000000000007</c:v>
                </c:pt>
                <c:pt idx="11">
                  <c:v>5133.2000000000007</c:v>
                </c:pt>
                <c:pt idx="12">
                  <c:v>5143.2000000000007</c:v>
                </c:pt>
                <c:pt idx="13">
                  <c:v>5153.2000000000007</c:v>
                </c:pt>
                <c:pt idx="14">
                  <c:v>5163.2000000000007</c:v>
                </c:pt>
                <c:pt idx="15">
                  <c:v>5173.2000000000007</c:v>
                </c:pt>
                <c:pt idx="16">
                  <c:v>5183.2000000000007</c:v>
                </c:pt>
                <c:pt idx="17">
                  <c:v>5193.2000000000007</c:v>
                </c:pt>
                <c:pt idx="18">
                  <c:v>5203.2000000000007</c:v>
                </c:pt>
                <c:pt idx="19">
                  <c:v>5213.2000000000007</c:v>
                </c:pt>
                <c:pt idx="20">
                  <c:v>5223.2000000000007</c:v>
                </c:pt>
                <c:pt idx="21">
                  <c:v>5233.2000000000007</c:v>
                </c:pt>
                <c:pt idx="22">
                  <c:v>5243.2000000000007</c:v>
                </c:pt>
                <c:pt idx="23">
                  <c:v>5253.2000000000007</c:v>
                </c:pt>
                <c:pt idx="24">
                  <c:v>5263.2000000000007</c:v>
                </c:pt>
                <c:pt idx="25">
                  <c:v>5273.2000000000007</c:v>
                </c:pt>
                <c:pt idx="26">
                  <c:v>5283.2000000000007</c:v>
                </c:pt>
                <c:pt idx="27">
                  <c:v>5293.2000000000007</c:v>
                </c:pt>
                <c:pt idx="28">
                  <c:v>5303.2000000000007</c:v>
                </c:pt>
                <c:pt idx="29">
                  <c:v>5313.2000000000007</c:v>
                </c:pt>
                <c:pt idx="30">
                  <c:v>5323.2000000000007</c:v>
                </c:pt>
                <c:pt idx="31">
                  <c:v>5333.2000000000007</c:v>
                </c:pt>
                <c:pt idx="32">
                  <c:v>5343.2000000000007</c:v>
                </c:pt>
                <c:pt idx="33">
                  <c:v>5353.2000000000007</c:v>
                </c:pt>
                <c:pt idx="34">
                  <c:v>5363.2000000000007</c:v>
                </c:pt>
                <c:pt idx="35">
                  <c:v>5373.2000000000007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'Kosten KVG Erläuterungen'!$E$12</c:f>
              <c:strCache>
                <c:ptCount val="1"/>
                <c:pt idx="0">
                  <c:v>1000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'Kosten KVG Erläuterungen'!$B$13:$B$48</c:f>
              <c:numCache>
                <c:formatCode>General</c:formatCode>
                <c:ptCount val="3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</c:numCache>
            </c:numRef>
          </c:cat>
          <c:val>
            <c:numRef>
              <c:f>'Kosten KVG Erläuterungen'!$E$13:$E$48</c:f>
              <c:numCache>
                <c:formatCode>#,##0.00</c:formatCode>
                <c:ptCount val="36"/>
                <c:pt idx="0">
                  <c:v>4246.7999999999993</c:v>
                </c:pt>
                <c:pt idx="1">
                  <c:v>4346.7999999999993</c:v>
                </c:pt>
                <c:pt idx="2">
                  <c:v>4446.7999999999993</c:v>
                </c:pt>
                <c:pt idx="3">
                  <c:v>4546.7999999999993</c:v>
                </c:pt>
                <c:pt idx="4">
                  <c:v>4646.7999999999993</c:v>
                </c:pt>
                <c:pt idx="5">
                  <c:v>4746.7999999999993</c:v>
                </c:pt>
                <c:pt idx="6">
                  <c:v>4846.7999999999993</c:v>
                </c:pt>
                <c:pt idx="7">
                  <c:v>4946.7999999999993</c:v>
                </c:pt>
                <c:pt idx="8">
                  <c:v>5046.7999999999993</c:v>
                </c:pt>
                <c:pt idx="9">
                  <c:v>5146.7999999999993</c:v>
                </c:pt>
                <c:pt idx="10">
                  <c:v>5246.7999999999993</c:v>
                </c:pt>
                <c:pt idx="11">
                  <c:v>5256.7999999999993</c:v>
                </c:pt>
                <c:pt idx="12">
                  <c:v>5266.7999999999993</c:v>
                </c:pt>
                <c:pt idx="13">
                  <c:v>5276.7999999999993</c:v>
                </c:pt>
                <c:pt idx="14">
                  <c:v>5286.7999999999993</c:v>
                </c:pt>
                <c:pt idx="15">
                  <c:v>5296.7999999999993</c:v>
                </c:pt>
                <c:pt idx="16">
                  <c:v>5306.7999999999993</c:v>
                </c:pt>
                <c:pt idx="17">
                  <c:v>5316.7999999999993</c:v>
                </c:pt>
                <c:pt idx="18">
                  <c:v>5326.7999999999993</c:v>
                </c:pt>
                <c:pt idx="19">
                  <c:v>5336.7999999999993</c:v>
                </c:pt>
                <c:pt idx="20">
                  <c:v>5346.7999999999993</c:v>
                </c:pt>
                <c:pt idx="21">
                  <c:v>5356.7999999999993</c:v>
                </c:pt>
                <c:pt idx="22">
                  <c:v>5366.7999999999993</c:v>
                </c:pt>
                <c:pt idx="23">
                  <c:v>5376.7999999999993</c:v>
                </c:pt>
                <c:pt idx="24">
                  <c:v>5386.7999999999993</c:v>
                </c:pt>
                <c:pt idx="25">
                  <c:v>5396.7999999999993</c:v>
                </c:pt>
                <c:pt idx="26">
                  <c:v>5406.7999999999993</c:v>
                </c:pt>
                <c:pt idx="27">
                  <c:v>5416.7999999999993</c:v>
                </c:pt>
                <c:pt idx="28">
                  <c:v>5426.7999999999993</c:v>
                </c:pt>
                <c:pt idx="29">
                  <c:v>5436.7999999999993</c:v>
                </c:pt>
                <c:pt idx="30">
                  <c:v>5446.7999999999993</c:v>
                </c:pt>
                <c:pt idx="31">
                  <c:v>5456.7999999999993</c:v>
                </c:pt>
                <c:pt idx="32">
                  <c:v>5466.7999999999993</c:v>
                </c:pt>
                <c:pt idx="33">
                  <c:v>5476.7999999999993</c:v>
                </c:pt>
                <c:pt idx="34">
                  <c:v>5486.7999999999993</c:v>
                </c:pt>
                <c:pt idx="35">
                  <c:v>5496.7999999999993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'Kosten KVG Erläuterungen'!$F$12</c:f>
              <c:strCache>
                <c:ptCount val="1"/>
                <c:pt idx="0">
                  <c:v>1500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'Kosten KVG Erläuterungen'!$B$13:$B$48</c:f>
              <c:numCache>
                <c:formatCode>General</c:formatCode>
                <c:ptCount val="3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</c:numCache>
            </c:numRef>
          </c:cat>
          <c:val>
            <c:numRef>
              <c:f>'Kosten KVG Erläuterungen'!$F$13:$F$48</c:f>
              <c:numCache>
                <c:formatCode>#,##0.00</c:formatCode>
                <c:ptCount val="36"/>
                <c:pt idx="0">
                  <c:v>3921.6000000000004</c:v>
                </c:pt>
                <c:pt idx="1">
                  <c:v>4021.6000000000004</c:v>
                </c:pt>
                <c:pt idx="2">
                  <c:v>4121.6000000000004</c:v>
                </c:pt>
                <c:pt idx="3">
                  <c:v>4221.6000000000004</c:v>
                </c:pt>
                <c:pt idx="4">
                  <c:v>4321.6000000000004</c:v>
                </c:pt>
                <c:pt idx="5">
                  <c:v>4421.6000000000004</c:v>
                </c:pt>
                <c:pt idx="6">
                  <c:v>4521.6000000000004</c:v>
                </c:pt>
                <c:pt idx="7">
                  <c:v>4621.6000000000004</c:v>
                </c:pt>
                <c:pt idx="8">
                  <c:v>4721.6000000000004</c:v>
                </c:pt>
                <c:pt idx="9">
                  <c:v>4821.6000000000004</c:v>
                </c:pt>
                <c:pt idx="10">
                  <c:v>4921.6000000000004</c:v>
                </c:pt>
                <c:pt idx="11">
                  <c:v>5021.6000000000004</c:v>
                </c:pt>
                <c:pt idx="12">
                  <c:v>5121.6000000000004</c:v>
                </c:pt>
                <c:pt idx="13">
                  <c:v>5221.6000000000004</c:v>
                </c:pt>
                <c:pt idx="14">
                  <c:v>5321.6</c:v>
                </c:pt>
                <c:pt idx="15">
                  <c:v>5421.6</c:v>
                </c:pt>
                <c:pt idx="16">
                  <c:v>5431.6</c:v>
                </c:pt>
                <c:pt idx="17">
                  <c:v>5441.6</c:v>
                </c:pt>
                <c:pt idx="18">
                  <c:v>5451.6</c:v>
                </c:pt>
                <c:pt idx="19">
                  <c:v>5461.6</c:v>
                </c:pt>
                <c:pt idx="20">
                  <c:v>5471.6</c:v>
                </c:pt>
                <c:pt idx="21">
                  <c:v>5481.6</c:v>
                </c:pt>
                <c:pt idx="22">
                  <c:v>5491.6</c:v>
                </c:pt>
                <c:pt idx="23">
                  <c:v>5501.6</c:v>
                </c:pt>
                <c:pt idx="24">
                  <c:v>5511.6</c:v>
                </c:pt>
                <c:pt idx="25">
                  <c:v>5521.6</c:v>
                </c:pt>
                <c:pt idx="26">
                  <c:v>5531.6</c:v>
                </c:pt>
                <c:pt idx="27">
                  <c:v>5541.6</c:v>
                </c:pt>
                <c:pt idx="28">
                  <c:v>5551.6</c:v>
                </c:pt>
                <c:pt idx="29">
                  <c:v>5561.6</c:v>
                </c:pt>
                <c:pt idx="30">
                  <c:v>5571.6</c:v>
                </c:pt>
                <c:pt idx="31">
                  <c:v>5581.6</c:v>
                </c:pt>
                <c:pt idx="32">
                  <c:v>5591.6</c:v>
                </c:pt>
                <c:pt idx="33">
                  <c:v>5601.6</c:v>
                </c:pt>
                <c:pt idx="34">
                  <c:v>5611.6</c:v>
                </c:pt>
                <c:pt idx="35">
                  <c:v>5621.6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'Kosten KVG Erläuterungen'!$G$12</c:f>
              <c:strCache>
                <c:ptCount val="1"/>
                <c:pt idx="0">
                  <c:v>2000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cat>
            <c:numRef>
              <c:f>'Kosten KVG Erläuterungen'!$B$13:$B$48</c:f>
              <c:numCache>
                <c:formatCode>General</c:formatCode>
                <c:ptCount val="3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</c:numCache>
            </c:numRef>
          </c:cat>
          <c:val>
            <c:numRef>
              <c:f>'Kosten KVG Erläuterungen'!$G$13:$G$48</c:f>
              <c:numCache>
                <c:formatCode>#,##0.00</c:formatCode>
                <c:ptCount val="36"/>
                <c:pt idx="0">
                  <c:v>3596.3999999999996</c:v>
                </c:pt>
                <c:pt idx="1">
                  <c:v>3696.3999999999996</c:v>
                </c:pt>
                <c:pt idx="2">
                  <c:v>3796.3999999999996</c:v>
                </c:pt>
                <c:pt idx="3">
                  <c:v>3896.3999999999996</c:v>
                </c:pt>
                <c:pt idx="4">
                  <c:v>3996.3999999999996</c:v>
                </c:pt>
                <c:pt idx="5">
                  <c:v>4096.3999999999996</c:v>
                </c:pt>
                <c:pt idx="6">
                  <c:v>4196.3999999999996</c:v>
                </c:pt>
                <c:pt idx="7">
                  <c:v>4296.3999999999996</c:v>
                </c:pt>
                <c:pt idx="8">
                  <c:v>4396.3999999999996</c:v>
                </c:pt>
                <c:pt idx="9">
                  <c:v>4496.3999999999996</c:v>
                </c:pt>
                <c:pt idx="10">
                  <c:v>4596.3999999999996</c:v>
                </c:pt>
                <c:pt idx="11">
                  <c:v>4696.3999999999996</c:v>
                </c:pt>
                <c:pt idx="12">
                  <c:v>4796.3999999999996</c:v>
                </c:pt>
                <c:pt idx="13">
                  <c:v>4896.3999999999996</c:v>
                </c:pt>
                <c:pt idx="14">
                  <c:v>4996.3999999999996</c:v>
                </c:pt>
                <c:pt idx="15">
                  <c:v>5096.3999999999996</c:v>
                </c:pt>
                <c:pt idx="16">
                  <c:v>5196.3999999999996</c:v>
                </c:pt>
                <c:pt idx="17">
                  <c:v>5296.4</c:v>
                </c:pt>
                <c:pt idx="18">
                  <c:v>5396.4</c:v>
                </c:pt>
                <c:pt idx="19">
                  <c:v>5496.4</c:v>
                </c:pt>
                <c:pt idx="20">
                  <c:v>5596.4</c:v>
                </c:pt>
                <c:pt idx="21">
                  <c:v>5606.4</c:v>
                </c:pt>
                <c:pt idx="22">
                  <c:v>5616.4</c:v>
                </c:pt>
                <c:pt idx="23">
                  <c:v>5626.4</c:v>
                </c:pt>
                <c:pt idx="24">
                  <c:v>5636.4</c:v>
                </c:pt>
                <c:pt idx="25">
                  <c:v>5646.4</c:v>
                </c:pt>
                <c:pt idx="26">
                  <c:v>5656.4</c:v>
                </c:pt>
                <c:pt idx="27">
                  <c:v>5666.4</c:v>
                </c:pt>
                <c:pt idx="28">
                  <c:v>5676.4</c:v>
                </c:pt>
                <c:pt idx="29">
                  <c:v>5686.4</c:v>
                </c:pt>
                <c:pt idx="30">
                  <c:v>5696.4</c:v>
                </c:pt>
                <c:pt idx="31">
                  <c:v>5706.4</c:v>
                </c:pt>
                <c:pt idx="32">
                  <c:v>5716.4</c:v>
                </c:pt>
                <c:pt idx="33">
                  <c:v>5726.4</c:v>
                </c:pt>
                <c:pt idx="34">
                  <c:v>5736.4</c:v>
                </c:pt>
                <c:pt idx="35">
                  <c:v>5746.4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'Kosten KVG Erläuterungen'!$H$12</c:f>
              <c:strCache>
                <c:ptCount val="1"/>
                <c:pt idx="0">
                  <c:v>2500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cat>
            <c:numRef>
              <c:f>'Kosten KVG Erläuterungen'!$B$13:$B$48</c:f>
              <c:numCache>
                <c:formatCode>General</c:formatCode>
                <c:ptCount val="3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</c:numCache>
            </c:numRef>
          </c:cat>
          <c:val>
            <c:numRef>
              <c:f>'Kosten KVG Erläuterungen'!$H$13:$H$48</c:f>
              <c:numCache>
                <c:formatCode>#,##0.00</c:formatCode>
                <c:ptCount val="36"/>
                <c:pt idx="0">
                  <c:v>3270</c:v>
                </c:pt>
                <c:pt idx="1">
                  <c:v>3370</c:v>
                </c:pt>
                <c:pt idx="2">
                  <c:v>3470</c:v>
                </c:pt>
                <c:pt idx="3">
                  <c:v>3570</c:v>
                </c:pt>
                <c:pt idx="4">
                  <c:v>3670</c:v>
                </c:pt>
                <c:pt idx="5">
                  <c:v>3770</c:v>
                </c:pt>
                <c:pt idx="6">
                  <c:v>3870</c:v>
                </c:pt>
                <c:pt idx="7">
                  <c:v>3970</c:v>
                </c:pt>
                <c:pt idx="8">
                  <c:v>4070</c:v>
                </c:pt>
                <c:pt idx="9">
                  <c:v>4170</c:v>
                </c:pt>
                <c:pt idx="10">
                  <c:v>4270</c:v>
                </c:pt>
                <c:pt idx="11">
                  <c:v>4370</c:v>
                </c:pt>
                <c:pt idx="12">
                  <c:v>4470</c:v>
                </c:pt>
                <c:pt idx="13">
                  <c:v>4570</c:v>
                </c:pt>
                <c:pt idx="14">
                  <c:v>4670</c:v>
                </c:pt>
                <c:pt idx="15">
                  <c:v>4770</c:v>
                </c:pt>
                <c:pt idx="16">
                  <c:v>4870</c:v>
                </c:pt>
                <c:pt idx="17">
                  <c:v>4970</c:v>
                </c:pt>
                <c:pt idx="18">
                  <c:v>5070</c:v>
                </c:pt>
                <c:pt idx="19">
                  <c:v>5170</c:v>
                </c:pt>
                <c:pt idx="20">
                  <c:v>5270</c:v>
                </c:pt>
                <c:pt idx="21">
                  <c:v>5370</c:v>
                </c:pt>
                <c:pt idx="22">
                  <c:v>5470</c:v>
                </c:pt>
                <c:pt idx="23">
                  <c:v>5570</c:v>
                </c:pt>
                <c:pt idx="24">
                  <c:v>5670</c:v>
                </c:pt>
                <c:pt idx="25">
                  <c:v>5770</c:v>
                </c:pt>
                <c:pt idx="26">
                  <c:v>5780</c:v>
                </c:pt>
                <c:pt idx="27">
                  <c:v>5790</c:v>
                </c:pt>
                <c:pt idx="28">
                  <c:v>5800</c:v>
                </c:pt>
                <c:pt idx="29">
                  <c:v>5810</c:v>
                </c:pt>
                <c:pt idx="30">
                  <c:v>5820</c:v>
                </c:pt>
                <c:pt idx="31">
                  <c:v>5830</c:v>
                </c:pt>
                <c:pt idx="32">
                  <c:v>5840</c:v>
                </c:pt>
                <c:pt idx="33">
                  <c:v>5850</c:v>
                </c:pt>
                <c:pt idx="34">
                  <c:v>5860</c:v>
                </c:pt>
                <c:pt idx="35">
                  <c:v>5870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480856"/>
        <c:axId val="221475960"/>
      </c:lineChart>
      <c:catAx>
        <c:axId val="22148085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Summe anerkannter Jahres-Krankheitskosten </a:t>
                </a:r>
                <a:r>
                  <a:rPr lang="de-CH" baseline="0"/>
                  <a:t>KVG (zB Arztrechnungen)</a:t>
                </a:r>
                <a:endParaRPr lang="de-CH"/>
              </a:p>
            </c:rich>
          </c:tx>
          <c:layout>
            <c:manualLayout>
              <c:xMode val="edge"/>
              <c:yMode val="edge"/>
              <c:x val="0.40634965073810214"/>
              <c:y val="0.942053675409779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14759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21475960"/>
        <c:scaling>
          <c:orientation val="minMax"/>
          <c:min val="27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min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Zu tragende Kosten KVG Jahr</a:t>
                </a:r>
              </a:p>
            </c:rich>
          </c:tx>
          <c:layout>
            <c:manualLayout>
              <c:xMode val="edge"/>
              <c:yMode val="edge"/>
              <c:x val="1.2698412698412698E-2"/>
              <c:y val="0.390728824459856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1480856"/>
        <c:crosses val="autoZero"/>
        <c:crossBetween val="midCat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59877237567519"/>
          <c:y val="0.61092767377587742"/>
          <c:w val="7.9365190462303281E-2"/>
          <c:h val="0.190397524812709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127001</xdr:rowOff>
    </xdr:from>
    <xdr:to>
      <xdr:col>13</xdr:col>
      <xdr:colOff>714374</xdr:colOff>
      <xdr:row>47</xdr:row>
      <xdr:rowOff>79375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127001</xdr:rowOff>
    </xdr:from>
    <xdr:to>
      <xdr:col>14</xdr:col>
      <xdr:colOff>714374</xdr:colOff>
      <xdr:row>48</xdr:row>
      <xdr:rowOff>79375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565547</xdr:colOff>
      <xdr:row>20</xdr:row>
      <xdr:rowOff>113757</xdr:rowOff>
    </xdr:from>
    <xdr:to>
      <xdr:col>9</xdr:col>
      <xdr:colOff>690563</xdr:colOff>
      <xdr:row>21</xdr:row>
      <xdr:rowOff>95910</xdr:rowOff>
    </xdr:to>
    <xdr:sp macro="" textlink="">
      <xdr:nvSpPr>
        <xdr:cNvPr id="3" name="Ellipse 2"/>
        <xdr:cNvSpPr/>
      </xdr:nvSpPr>
      <xdr:spPr>
        <a:xfrm>
          <a:off x="5001476" y="2824300"/>
          <a:ext cx="125016" cy="12366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9</xdr:col>
      <xdr:colOff>628055</xdr:colOff>
      <xdr:row>21</xdr:row>
      <xdr:rowOff>95910</xdr:rowOff>
    </xdr:from>
    <xdr:to>
      <xdr:col>9</xdr:col>
      <xdr:colOff>628245</xdr:colOff>
      <xdr:row>44</xdr:row>
      <xdr:rowOff>93224</xdr:rowOff>
    </xdr:to>
    <xdr:cxnSp macro="">
      <xdr:nvCxnSpPr>
        <xdr:cNvPr id="5" name="Gerade Verbindung mit Pfeil 4"/>
        <xdr:cNvCxnSpPr>
          <a:stCxn id="3" idx="4"/>
        </xdr:cNvCxnSpPr>
      </xdr:nvCxnSpPr>
      <xdr:spPr>
        <a:xfrm>
          <a:off x="5063984" y="2947967"/>
          <a:ext cx="190" cy="325214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691817</xdr:colOff>
      <xdr:row>21</xdr:row>
      <xdr:rowOff>110294</xdr:rowOff>
    </xdr:from>
    <xdr:ext cx="1017672" cy="264560"/>
    <xdr:sp macro="" textlink="">
      <xdr:nvSpPr>
        <xdr:cNvPr id="6" name="Textfeld 5"/>
        <xdr:cNvSpPr txBox="1"/>
      </xdr:nvSpPr>
      <xdr:spPr>
        <a:xfrm>
          <a:off x="5123449" y="3032965"/>
          <a:ext cx="1017672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de-CH" sz="1100" b="1">
              <a:solidFill>
                <a:srgbClr val="FF0000"/>
              </a:solidFill>
            </a:rPr>
            <a:t>Wechselpunkt</a:t>
          </a:r>
        </a:p>
      </xdr:txBody>
    </xdr:sp>
    <xdr:clientData/>
  </xdr:oneCellAnchor>
  <xdr:oneCellAnchor>
    <xdr:from>
      <xdr:col>11</xdr:col>
      <xdr:colOff>503324</xdr:colOff>
      <xdr:row>16</xdr:row>
      <xdr:rowOff>137365</xdr:rowOff>
    </xdr:from>
    <xdr:ext cx="1017672" cy="264560"/>
    <xdr:sp macro="" textlink="">
      <xdr:nvSpPr>
        <xdr:cNvPr id="7" name="Textfeld 6"/>
        <xdr:cNvSpPr txBox="1"/>
      </xdr:nvSpPr>
      <xdr:spPr>
        <a:xfrm>
          <a:off x="6514100" y="2333128"/>
          <a:ext cx="1017672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de-CH" sz="1100" b="0">
              <a:solidFill>
                <a:srgbClr val="0070C0"/>
              </a:solidFill>
            </a:rPr>
            <a:t>Diff Pkt 2500</a:t>
          </a:r>
        </a:p>
      </xdr:txBody>
    </xdr:sp>
    <xdr:clientData/>
  </xdr:oneCellAnchor>
  <xdr:twoCellAnchor>
    <xdr:from>
      <xdr:col>2</xdr:col>
      <xdr:colOff>403512</xdr:colOff>
      <xdr:row>23</xdr:row>
      <xdr:rowOff>60943</xdr:rowOff>
    </xdr:from>
    <xdr:to>
      <xdr:col>2</xdr:col>
      <xdr:colOff>490239</xdr:colOff>
      <xdr:row>24</xdr:row>
      <xdr:rowOff>7671</xdr:rowOff>
    </xdr:to>
    <xdr:sp macro="" textlink="">
      <xdr:nvSpPr>
        <xdr:cNvPr id="8" name="Ellipse 7"/>
        <xdr:cNvSpPr/>
      </xdr:nvSpPr>
      <xdr:spPr>
        <a:xfrm>
          <a:off x="1062190" y="3205807"/>
          <a:ext cx="86727" cy="88796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403512</xdr:colOff>
      <xdr:row>24</xdr:row>
      <xdr:rowOff>87420</xdr:rowOff>
    </xdr:from>
    <xdr:to>
      <xdr:col>2</xdr:col>
      <xdr:colOff>490239</xdr:colOff>
      <xdr:row>25</xdr:row>
      <xdr:rowOff>34148</xdr:rowOff>
    </xdr:to>
    <xdr:sp macro="" textlink="">
      <xdr:nvSpPr>
        <xdr:cNvPr id="9" name="Ellipse 8"/>
        <xdr:cNvSpPr/>
      </xdr:nvSpPr>
      <xdr:spPr>
        <a:xfrm>
          <a:off x="1062190" y="3374352"/>
          <a:ext cx="86727" cy="88796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403512</xdr:colOff>
      <xdr:row>27</xdr:row>
      <xdr:rowOff>110684</xdr:rowOff>
    </xdr:from>
    <xdr:to>
      <xdr:col>2</xdr:col>
      <xdr:colOff>490239</xdr:colOff>
      <xdr:row>28</xdr:row>
      <xdr:rowOff>57413</xdr:rowOff>
    </xdr:to>
    <xdr:sp macro="" textlink="">
      <xdr:nvSpPr>
        <xdr:cNvPr id="10" name="Ellipse 9"/>
        <xdr:cNvSpPr/>
      </xdr:nvSpPr>
      <xdr:spPr>
        <a:xfrm>
          <a:off x="1062190" y="3823820"/>
          <a:ext cx="86727" cy="88796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403512</xdr:colOff>
      <xdr:row>30</xdr:row>
      <xdr:rowOff>121033</xdr:rowOff>
    </xdr:from>
    <xdr:to>
      <xdr:col>2</xdr:col>
      <xdr:colOff>490239</xdr:colOff>
      <xdr:row>31</xdr:row>
      <xdr:rowOff>67761</xdr:rowOff>
    </xdr:to>
    <xdr:sp macro="" textlink="">
      <xdr:nvSpPr>
        <xdr:cNvPr id="11" name="Ellipse 10"/>
        <xdr:cNvSpPr/>
      </xdr:nvSpPr>
      <xdr:spPr>
        <a:xfrm>
          <a:off x="1062190" y="4260372"/>
          <a:ext cx="86727" cy="88796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403512</xdr:colOff>
      <xdr:row>33</xdr:row>
      <xdr:rowOff>128153</xdr:rowOff>
    </xdr:from>
    <xdr:to>
      <xdr:col>2</xdr:col>
      <xdr:colOff>490239</xdr:colOff>
      <xdr:row>34</xdr:row>
      <xdr:rowOff>74881</xdr:rowOff>
    </xdr:to>
    <xdr:sp macro="" textlink="">
      <xdr:nvSpPr>
        <xdr:cNvPr id="12" name="Ellipse 11"/>
        <xdr:cNvSpPr/>
      </xdr:nvSpPr>
      <xdr:spPr>
        <a:xfrm>
          <a:off x="1062190" y="4693695"/>
          <a:ext cx="86727" cy="88796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403512</xdr:colOff>
      <xdr:row>37</xdr:row>
      <xdr:rowOff>6120</xdr:rowOff>
    </xdr:from>
    <xdr:to>
      <xdr:col>2</xdr:col>
      <xdr:colOff>490239</xdr:colOff>
      <xdr:row>37</xdr:row>
      <xdr:rowOff>94916</xdr:rowOff>
    </xdr:to>
    <xdr:sp macro="" textlink="">
      <xdr:nvSpPr>
        <xdr:cNvPr id="13" name="Ellipse 12"/>
        <xdr:cNvSpPr/>
      </xdr:nvSpPr>
      <xdr:spPr>
        <a:xfrm>
          <a:off x="1062190" y="5139934"/>
          <a:ext cx="86727" cy="88796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448631</xdr:colOff>
      <xdr:row>37</xdr:row>
      <xdr:rowOff>101352</xdr:rowOff>
    </xdr:from>
    <xdr:to>
      <xdr:col>2</xdr:col>
      <xdr:colOff>448631</xdr:colOff>
      <xdr:row>44</xdr:row>
      <xdr:rowOff>97971</xdr:rowOff>
    </xdr:to>
    <xdr:cxnSp macro="">
      <xdr:nvCxnSpPr>
        <xdr:cNvPr id="14" name="Gerade Verbindung mit Pfeil 13"/>
        <xdr:cNvCxnSpPr/>
      </xdr:nvCxnSpPr>
      <xdr:spPr>
        <a:xfrm flipV="1">
          <a:off x="1107217" y="5217638"/>
          <a:ext cx="0" cy="987219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439426</xdr:colOff>
      <xdr:row>20</xdr:row>
      <xdr:rowOff>1785</xdr:rowOff>
    </xdr:from>
    <xdr:to>
      <xdr:col>7</xdr:col>
      <xdr:colOff>10409</xdr:colOff>
      <xdr:row>20</xdr:row>
      <xdr:rowOff>92924</xdr:rowOff>
    </xdr:to>
    <xdr:sp macro="" textlink="">
      <xdr:nvSpPr>
        <xdr:cNvPr id="16" name="Ellipse 15"/>
        <xdr:cNvSpPr/>
      </xdr:nvSpPr>
      <xdr:spPr>
        <a:xfrm>
          <a:off x="3161732" y="2764035"/>
          <a:ext cx="84104" cy="91139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439426</xdr:colOff>
      <xdr:row>21</xdr:row>
      <xdr:rowOff>28262</xdr:rowOff>
    </xdr:from>
    <xdr:to>
      <xdr:col>7</xdr:col>
      <xdr:colOff>10409</xdr:colOff>
      <xdr:row>21</xdr:row>
      <xdr:rowOff>119401</xdr:rowOff>
    </xdr:to>
    <xdr:sp macro="" textlink="">
      <xdr:nvSpPr>
        <xdr:cNvPr id="17" name="Ellipse 16"/>
        <xdr:cNvSpPr/>
      </xdr:nvSpPr>
      <xdr:spPr>
        <a:xfrm>
          <a:off x="3161732" y="2934923"/>
          <a:ext cx="84104" cy="91139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439426</xdr:colOff>
      <xdr:row>21</xdr:row>
      <xdr:rowOff>94489</xdr:rowOff>
    </xdr:from>
    <xdr:to>
      <xdr:col>7</xdr:col>
      <xdr:colOff>10409</xdr:colOff>
      <xdr:row>22</xdr:row>
      <xdr:rowOff>41217</xdr:rowOff>
    </xdr:to>
    <xdr:sp macro="" textlink="">
      <xdr:nvSpPr>
        <xdr:cNvPr id="18" name="Ellipse 17"/>
        <xdr:cNvSpPr/>
      </xdr:nvSpPr>
      <xdr:spPr>
        <a:xfrm>
          <a:off x="3161732" y="3001150"/>
          <a:ext cx="84104" cy="91140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439426</xdr:colOff>
      <xdr:row>22</xdr:row>
      <xdr:rowOff>40265</xdr:rowOff>
    </xdr:from>
    <xdr:to>
      <xdr:col>7</xdr:col>
      <xdr:colOff>10409</xdr:colOff>
      <xdr:row>22</xdr:row>
      <xdr:rowOff>131404</xdr:rowOff>
    </xdr:to>
    <xdr:sp macro="" textlink="">
      <xdr:nvSpPr>
        <xdr:cNvPr id="19" name="Ellipse 18"/>
        <xdr:cNvSpPr/>
      </xdr:nvSpPr>
      <xdr:spPr>
        <a:xfrm>
          <a:off x="3161732" y="3091338"/>
          <a:ext cx="84104" cy="91139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439426</xdr:colOff>
      <xdr:row>25</xdr:row>
      <xdr:rowOff>47386</xdr:rowOff>
    </xdr:from>
    <xdr:to>
      <xdr:col>7</xdr:col>
      <xdr:colOff>10409</xdr:colOff>
      <xdr:row>25</xdr:row>
      <xdr:rowOff>138525</xdr:rowOff>
    </xdr:to>
    <xdr:sp macro="" textlink="">
      <xdr:nvSpPr>
        <xdr:cNvPr id="20" name="Ellipse 19"/>
        <xdr:cNvSpPr/>
      </xdr:nvSpPr>
      <xdr:spPr>
        <a:xfrm>
          <a:off x="3161732" y="3531692"/>
          <a:ext cx="84104" cy="91139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439426</xdr:colOff>
      <xdr:row>28</xdr:row>
      <xdr:rowOff>66691</xdr:rowOff>
    </xdr:from>
    <xdr:to>
      <xdr:col>7</xdr:col>
      <xdr:colOff>10409</xdr:colOff>
      <xdr:row>29</xdr:row>
      <xdr:rowOff>11075</xdr:rowOff>
    </xdr:to>
    <xdr:sp macro="" textlink="">
      <xdr:nvSpPr>
        <xdr:cNvPr id="21" name="Ellipse 20"/>
        <xdr:cNvSpPr/>
      </xdr:nvSpPr>
      <xdr:spPr>
        <a:xfrm>
          <a:off x="3161732" y="3984231"/>
          <a:ext cx="84104" cy="88796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484545</xdr:colOff>
      <xdr:row>29</xdr:row>
      <xdr:rowOff>21508</xdr:rowOff>
    </xdr:from>
    <xdr:to>
      <xdr:col>6</xdr:col>
      <xdr:colOff>484545</xdr:colOff>
      <xdr:row>44</xdr:row>
      <xdr:rowOff>97259</xdr:rowOff>
    </xdr:to>
    <xdr:cxnSp macro="">
      <xdr:nvCxnSpPr>
        <xdr:cNvPr id="22" name="Gerade Verbindung mit Pfeil 21"/>
        <xdr:cNvCxnSpPr/>
      </xdr:nvCxnSpPr>
      <xdr:spPr>
        <a:xfrm flipV="1">
          <a:off x="3206851" y="4083460"/>
          <a:ext cx="0" cy="2241920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77899</xdr:colOff>
      <xdr:row>15</xdr:row>
      <xdr:rowOff>119129</xdr:rowOff>
    </xdr:from>
    <xdr:to>
      <xdr:col>13</xdr:col>
      <xdr:colOff>164626</xdr:colOff>
      <xdr:row>16</xdr:row>
      <xdr:rowOff>65857</xdr:rowOff>
    </xdr:to>
    <xdr:sp macro="" textlink="">
      <xdr:nvSpPr>
        <xdr:cNvPr id="23" name="Ellipse 22"/>
        <xdr:cNvSpPr/>
      </xdr:nvSpPr>
      <xdr:spPr>
        <a:xfrm>
          <a:off x="7602649" y="2138429"/>
          <a:ext cx="86727" cy="89603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77899</xdr:colOff>
      <xdr:row>17</xdr:row>
      <xdr:rowOff>6381</xdr:rowOff>
    </xdr:from>
    <xdr:to>
      <xdr:col>13</xdr:col>
      <xdr:colOff>164626</xdr:colOff>
      <xdr:row>17</xdr:row>
      <xdr:rowOff>95984</xdr:rowOff>
    </xdr:to>
    <xdr:sp macro="" textlink="">
      <xdr:nvSpPr>
        <xdr:cNvPr id="27" name="Ellipse 26"/>
        <xdr:cNvSpPr/>
      </xdr:nvSpPr>
      <xdr:spPr>
        <a:xfrm>
          <a:off x="7602649" y="2311431"/>
          <a:ext cx="86727" cy="89603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77899</xdr:colOff>
      <xdr:row>14</xdr:row>
      <xdr:rowOff>93363</xdr:rowOff>
    </xdr:from>
    <xdr:to>
      <xdr:col>13</xdr:col>
      <xdr:colOff>164626</xdr:colOff>
      <xdr:row>15</xdr:row>
      <xdr:rowOff>38123</xdr:rowOff>
    </xdr:to>
    <xdr:sp macro="" textlink="">
      <xdr:nvSpPr>
        <xdr:cNvPr id="28" name="Ellipse 27"/>
        <xdr:cNvSpPr/>
      </xdr:nvSpPr>
      <xdr:spPr>
        <a:xfrm>
          <a:off x="7602649" y="1969788"/>
          <a:ext cx="86727" cy="87635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120975</xdr:colOff>
      <xdr:row>20</xdr:row>
      <xdr:rowOff>85725</xdr:rowOff>
    </xdr:from>
    <xdr:to>
      <xdr:col>13</xdr:col>
      <xdr:colOff>120975</xdr:colOff>
      <xdr:row>44</xdr:row>
      <xdr:rowOff>97648</xdr:rowOff>
    </xdr:to>
    <xdr:cxnSp macro="">
      <xdr:nvCxnSpPr>
        <xdr:cNvPr id="29" name="Gerade Verbindung mit Pfeil 28"/>
        <xdr:cNvCxnSpPr/>
      </xdr:nvCxnSpPr>
      <xdr:spPr>
        <a:xfrm flipV="1">
          <a:off x="7645725" y="2819400"/>
          <a:ext cx="0" cy="3440923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77899</xdr:colOff>
      <xdr:row>19</xdr:row>
      <xdr:rowOff>56877</xdr:rowOff>
    </xdr:from>
    <xdr:to>
      <xdr:col>13</xdr:col>
      <xdr:colOff>164626</xdr:colOff>
      <xdr:row>20</xdr:row>
      <xdr:rowOff>3605</xdr:rowOff>
    </xdr:to>
    <xdr:sp macro="" textlink="">
      <xdr:nvSpPr>
        <xdr:cNvPr id="31" name="Ellipse 30"/>
        <xdr:cNvSpPr/>
      </xdr:nvSpPr>
      <xdr:spPr>
        <a:xfrm>
          <a:off x="7602649" y="2647677"/>
          <a:ext cx="86727" cy="89603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77899</xdr:colOff>
      <xdr:row>19</xdr:row>
      <xdr:rowOff>125115</xdr:rowOff>
    </xdr:from>
    <xdr:to>
      <xdr:col>13</xdr:col>
      <xdr:colOff>164626</xdr:colOff>
      <xdr:row>20</xdr:row>
      <xdr:rowOff>71843</xdr:rowOff>
    </xdr:to>
    <xdr:sp macro="" textlink="">
      <xdr:nvSpPr>
        <xdr:cNvPr id="32" name="Ellipse 31"/>
        <xdr:cNvSpPr/>
      </xdr:nvSpPr>
      <xdr:spPr>
        <a:xfrm>
          <a:off x="7602649" y="2715915"/>
          <a:ext cx="86727" cy="89603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77899</xdr:colOff>
      <xdr:row>18</xdr:row>
      <xdr:rowOff>33492</xdr:rowOff>
    </xdr:from>
    <xdr:to>
      <xdr:col>13</xdr:col>
      <xdr:colOff>164626</xdr:colOff>
      <xdr:row>18</xdr:row>
      <xdr:rowOff>121127</xdr:rowOff>
    </xdr:to>
    <xdr:sp macro="" textlink="">
      <xdr:nvSpPr>
        <xdr:cNvPr id="33" name="Ellipse 32"/>
        <xdr:cNvSpPr/>
      </xdr:nvSpPr>
      <xdr:spPr>
        <a:xfrm>
          <a:off x="7602649" y="2481417"/>
          <a:ext cx="86727" cy="87635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</xdr:col>
      <xdr:colOff>476716</xdr:colOff>
      <xdr:row>42</xdr:row>
      <xdr:rowOff>54455</xdr:rowOff>
    </xdr:from>
    <xdr:ext cx="266400" cy="264560"/>
    <xdr:sp macro="" textlink="">
      <xdr:nvSpPr>
        <xdr:cNvPr id="36" name="Textfeld 35"/>
        <xdr:cNvSpPr txBox="1"/>
      </xdr:nvSpPr>
      <xdr:spPr>
        <a:xfrm>
          <a:off x="1136139" y="6077186"/>
          <a:ext cx="266400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de-CH" sz="1100" b="1">
              <a:solidFill>
                <a:srgbClr val="00B050"/>
              </a:solidFill>
            </a:rPr>
            <a:t>A</a:t>
          </a:r>
        </a:p>
      </xdr:txBody>
    </xdr:sp>
    <xdr:clientData/>
  </xdr:oneCellAnchor>
  <xdr:oneCellAnchor>
    <xdr:from>
      <xdr:col>7</xdr:col>
      <xdr:colOff>21002</xdr:colOff>
      <xdr:row>42</xdr:row>
      <xdr:rowOff>54455</xdr:rowOff>
    </xdr:from>
    <xdr:ext cx="266400" cy="264560"/>
    <xdr:sp macro="" textlink="">
      <xdr:nvSpPr>
        <xdr:cNvPr id="37" name="Textfeld 36"/>
        <xdr:cNvSpPr txBox="1"/>
      </xdr:nvSpPr>
      <xdr:spPr>
        <a:xfrm>
          <a:off x="3259502" y="6077186"/>
          <a:ext cx="266400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de-CH" sz="1100" b="1">
              <a:solidFill>
                <a:srgbClr val="00B050"/>
              </a:solidFill>
            </a:rPr>
            <a:t>B</a:t>
          </a:r>
        </a:p>
      </xdr:txBody>
    </xdr:sp>
    <xdr:clientData/>
  </xdr:oneCellAnchor>
  <xdr:oneCellAnchor>
    <xdr:from>
      <xdr:col>13</xdr:col>
      <xdr:colOff>173447</xdr:colOff>
      <xdr:row>42</xdr:row>
      <xdr:rowOff>54455</xdr:rowOff>
    </xdr:from>
    <xdr:ext cx="266400" cy="264560"/>
    <xdr:sp macro="" textlink="">
      <xdr:nvSpPr>
        <xdr:cNvPr id="38" name="Textfeld 37"/>
        <xdr:cNvSpPr txBox="1"/>
      </xdr:nvSpPr>
      <xdr:spPr>
        <a:xfrm>
          <a:off x="7698197" y="6077186"/>
          <a:ext cx="266400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de-CH" sz="1100" b="1">
              <a:solidFill>
                <a:srgbClr val="00B050"/>
              </a:solidFill>
            </a:rPr>
            <a:t>C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0.71941</cdr:x>
      <cdr:y>0.12036</cdr:y>
    </cdr:from>
    <cdr:to>
      <cdr:x>0.71941</cdr:x>
      <cdr:y>0.25994</cdr:y>
    </cdr:to>
    <cdr:cxnSp macro="">
      <cdr:nvCxnSpPr>
        <cdr:cNvPr id="3" name="Gerade Verbindung mit Pfeil 2"/>
        <cdr:cNvCxnSpPr/>
      </cdr:nvCxnSpPr>
      <cdr:spPr>
        <a:xfrm xmlns:a="http://schemas.openxmlformats.org/drawingml/2006/main">
          <a:off x="6477000" y="643106"/>
          <a:ext cx="0" cy="745787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0070C0"/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47"/>
  <sheetViews>
    <sheetView showGridLines="0" tabSelected="1" zoomScaleNormal="100" workbookViewId="0">
      <selection activeCell="I6" sqref="I6"/>
    </sheetView>
  </sheetViews>
  <sheetFormatPr baseColWidth="10" defaultRowHeight="12.75" x14ac:dyDescent="0.2"/>
  <cols>
    <col min="1" max="1" width="9.85546875" customWidth="1"/>
    <col min="2" max="2" width="7.85546875" customWidth="1"/>
    <col min="3" max="7" width="7.7109375" customWidth="1"/>
    <col min="8" max="8" width="10" customWidth="1"/>
    <col min="9" max="9" width="12.28515625" bestFit="1" customWidth="1"/>
  </cols>
  <sheetData>
    <row r="1" spans="1:14" s="1" customFormat="1" x14ac:dyDescent="0.2">
      <c r="A1" s="5" t="s">
        <v>20</v>
      </c>
      <c r="B1" s="5"/>
      <c r="E1"/>
      <c r="G1" s="19" t="s">
        <v>21</v>
      </c>
    </row>
    <row r="2" spans="1:14" s="1" customFormat="1" ht="11.25" x14ac:dyDescent="0.2">
      <c r="A2" s="11" t="s">
        <v>0</v>
      </c>
      <c r="B2" s="29">
        <v>300</v>
      </c>
      <c r="C2" s="29">
        <v>500</v>
      </c>
      <c r="D2" s="29">
        <v>1000</v>
      </c>
      <c r="E2" s="29">
        <v>1500</v>
      </c>
      <c r="F2" s="29">
        <v>2000</v>
      </c>
      <c r="G2" s="29">
        <v>2500</v>
      </c>
      <c r="H2" s="1" t="s">
        <v>12</v>
      </c>
      <c r="I2" s="16" t="s">
        <v>22</v>
      </c>
      <c r="K2" s="7" t="s">
        <v>6</v>
      </c>
      <c r="L2" s="23" t="s">
        <v>19</v>
      </c>
      <c r="M2" s="26"/>
      <c r="N2" s="27"/>
    </row>
    <row r="3" spans="1:14" s="1" customFormat="1" ht="11.25" x14ac:dyDescent="0.2">
      <c r="A3" s="8" t="s">
        <v>1</v>
      </c>
      <c r="B3" s="9">
        <f t="shared" ref="B3:G3" si="0">(1-B4/$B4)</f>
        <v>0</v>
      </c>
      <c r="C3" s="9">
        <f t="shared" si="0"/>
        <v>2.7558050523092459E-2</v>
      </c>
      <c r="D3" s="9">
        <f t="shared" si="0"/>
        <v>9.6963511099770305E-2</v>
      </c>
      <c r="E3" s="9">
        <f t="shared" si="0"/>
        <v>0.16611380454197489</v>
      </c>
      <c r="F3" s="9">
        <f t="shared" si="0"/>
        <v>0.23526409798417958</v>
      </c>
      <c r="G3" s="9">
        <f t="shared" si="0"/>
        <v>0.30466955856085731</v>
      </c>
      <c r="H3" s="1" t="s">
        <v>13</v>
      </c>
      <c r="I3" s="31">
        <v>100</v>
      </c>
      <c r="K3" s="7" t="s">
        <v>7</v>
      </c>
      <c r="L3" s="24" t="s">
        <v>18</v>
      </c>
      <c r="M3" s="26"/>
      <c r="N3" s="27"/>
    </row>
    <row r="4" spans="1:14" s="1" customFormat="1" ht="11.25" x14ac:dyDescent="0.2">
      <c r="A4" s="8" t="s">
        <v>2</v>
      </c>
      <c r="B4" s="28">
        <v>391.9</v>
      </c>
      <c r="C4" s="28">
        <v>381.1</v>
      </c>
      <c r="D4" s="28">
        <v>353.9</v>
      </c>
      <c r="E4" s="28">
        <v>326.8</v>
      </c>
      <c r="F4" s="28">
        <v>299.7</v>
      </c>
      <c r="G4" s="28">
        <v>272.5</v>
      </c>
      <c r="H4" s="30">
        <v>700</v>
      </c>
      <c r="K4" s="7" t="s">
        <v>8</v>
      </c>
      <c r="L4" s="25">
        <v>2016</v>
      </c>
    </row>
    <row r="5" spans="1:14" s="1" customFormat="1" ht="11.25" x14ac:dyDescent="0.2">
      <c r="A5" s="3"/>
      <c r="B5" s="13"/>
      <c r="C5" s="14"/>
      <c r="D5" s="14"/>
      <c r="E5" s="14"/>
      <c r="F5" s="14"/>
      <c r="G5" s="15"/>
      <c r="K5" s="7" t="s">
        <v>10</v>
      </c>
      <c r="L5" s="25" t="s">
        <v>11</v>
      </c>
    </row>
    <row r="6" spans="1:14" s="1" customFormat="1" ht="11.25" x14ac:dyDescent="0.2">
      <c r="A6" s="8" t="s">
        <v>3</v>
      </c>
      <c r="B6" s="10">
        <f t="shared" ref="B6:G6" si="1">SUM(B4:B5)</f>
        <v>391.9</v>
      </c>
      <c r="C6" s="10">
        <f t="shared" si="1"/>
        <v>381.1</v>
      </c>
      <c r="D6" s="10">
        <f t="shared" si="1"/>
        <v>353.9</v>
      </c>
      <c r="E6" s="10">
        <f t="shared" si="1"/>
        <v>326.8</v>
      </c>
      <c r="F6" s="10">
        <f t="shared" si="1"/>
        <v>299.7</v>
      </c>
      <c r="G6" s="10">
        <f t="shared" si="1"/>
        <v>272.5</v>
      </c>
    </row>
    <row r="7" spans="1:14" s="1" customFormat="1" ht="11.25" x14ac:dyDescent="0.2">
      <c r="A7" s="8" t="s">
        <v>4</v>
      </c>
      <c r="B7" s="12">
        <f t="shared" ref="B7:G7" si="2">B6*12</f>
        <v>4702.7999999999993</v>
      </c>
      <c r="C7" s="12">
        <f t="shared" si="2"/>
        <v>4573.2000000000007</v>
      </c>
      <c r="D7" s="12">
        <f t="shared" si="2"/>
        <v>4246.7999999999993</v>
      </c>
      <c r="E7" s="12">
        <f t="shared" si="2"/>
        <v>3921.6000000000004</v>
      </c>
      <c r="F7" s="12">
        <f t="shared" si="2"/>
        <v>3596.3999999999996</v>
      </c>
      <c r="G7" s="12">
        <f t="shared" si="2"/>
        <v>3270</v>
      </c>
    </row>
    <row r="8" spans="1:14" s="1" customFormat="1" ht="11.25" x14ac:dyDescent="0.2">
      <c r="A8" s="6" t="s">
        <v>14</v>
      </c>
      <c r="B8" s="10">
        <f>B7-C7</f>
        <v>129.59999999999854</v>
      </c>
      <c r="C8" s="10">
        <f>C7-D7</f>
        <v>326.40000000000146</v>
      </c>
      <c r="D8" s="10">
        <f>D7-E7</f>
        <v>325.19999999999891</v>
      </c>
      <c r="E8" s="10">
        <f>E7-F7</f>
        <v>325.20000000000073</v>
      </c>
      <c r="F8" s="10">
        <f>F7-G7</f>
        <v>326.39999999999964</v>
      </c>
      <c r="G8" s="6"/>
      <c r="H8" s="17" t="s">
        <v>9</v>
      </c>
      <c r="I8" s="17" t="s">
        <v>17</v>
      </c>
      <c r="J8" s="18" t="str">
        <f>"Diff Pkt  "&amp; G2</f>
        <v>Diff Pkt  2500</v>
      </c>
    </row>
    <row r="9" spans="1:14" s="1" customFormat="1" ht="11.25" x14ac:dyDescent="0.2">
      <c r="A9" s="6" t="s">
        <v>15</v>
      </c>
      <c r="B9" s="10">
        <f>B7+B2+$H$4</f>
        <v>5702.7999999999993</v>
      </c>
      <c r="C9" s="10">
        <f t="shared" ref="C9:G9" si="3">C7+C2+$H$4</f>
        <v>5773.2000000000007</v>
      </c>
      <c r="D9" s="10">
        <f t="shared" si="3"/>
        <v>5946.7999999999993</v>
      </c>
      <c r="E9" s="10">
        <f t="shared" si="3"/>
        <v>6121.6</v>
      </c>
      <c r="F9" s="10">
        <f t="shared" si="3"/>
        <v>6296.4</v>
      </c>
      <c r="G9" s="10">
        <f t="shared" si="3"/>
        <v>6470</v>
      </c>
      <c r="H9" s="20">
        <f>G9-B9</f>
        <v>767.20000000000073</v>
      </c>
      <c r="I9" s="21">
        <f>(B7-G7)*10/9+B2</f>
        <v>1891.9999999999991</v>
      </c>
      <c r="J9" s="22">
        <f>(G7+G2)-((B7+B2)+0.1*(G2-B2))</f>
        <v>547.20000000000073</v>
      </c>
    </row>
    <row r="10" spans="1:14" s="1" customFormat="1" ht="11.25" x14ac:dyDescent="0.2">
      <c r="A10" s="32" t="s">
        <v>23</v>
      </c>
    </row>
    <row r="11" spans="1:14" s="1" customFormat="1" ht="11.25" x14ac:dyDescent="0.2">
      <c r="A11" s="6" t="s">
        <v>5</v>
      </c>
      <c r="B11" s="6">
        <f t="shared" ref="B11:G11" si="4">B2</f>
        <v>300</v>
      </c>
      <c r="C11" s="6">
        <f t="shared" si="4"/>
        <v>500</v>
      </c>
      <c r="D11" s="6">
        <f t="shared" si="4"/>
        <v>1000</v>
      </c>
      <c r="E11" s="6">
        <f t="shared" si="4"/>
        <v>1500</v>
      </c>
      <c r="F11" s="6">
        <f t="shared" si="4"/>
        <v>2000</v>
      </c>
      <c r="G11" s="6">
        <f t="shared" si="4"/>
        <v>2500</v>
      </c>
    </row>
    <row r="12" spans="1:14" s="1" customFormat="1" ht="11.25" x14ac:dyDescent="0.2">
      <c r="A12" s="2">
        <v>0</v>
      </c>
      <c r="B12" s="4">
        <f t="shared" ref="B12:G12" si="5">B7</f>
        <v>4702.7999999999993</v>
      </c>
      <c r="C12" s="4">
        <f t="shared" si="5"/>
        <v>4573.2000000000007</v>
      </c>
      <c r="D12" s="4">
        <f t="shared" si="5"/>
        <v>4246.7999999999993</v>
      </c>
      <c r="E12" s="4">
        <f t="shared" si="5"/>
        <v>3921.6000000000004</v>
      </c>
      <c r="F12" s="4">
        <f t="shared" si="5"/>
        <v>3596.3999999999996</v>
      </c>
      <c r="G12" s="4">
        <f t="shared" si="5"/>
        <v>3270</v>
      </c>
    </row>
    <row r="13" spans="1:14" s="1" customFormat="1" ht="11.25" x14ac:dyDescent="0.2">
      <c r="A13" s="2">
        <f t="shared" ref="A13:A47" si="6">A12+$I$3</f>
        <v>100</v>
      </c>
      <c r="B13" s="4">
        <f t="shared" ref="B13:G28" si="7">IF($A13&lt;=B$11,B$12+$A13,IF($A13&lt;B$11+$H$4*10,B$12+B$11+0.1*($A13-B$11),B$7+B$11+$H$4))</f>
        <v>4802.7999999999993</v>
      </c>
      <c r="C13" s="4">
        <f t="shared" si="7"/>
        <v>4673.2000000000007</v>
      </c>
      <c r="D13" s="4">
        <f t="shared" si="7"/>
        <v>4346.7999999999993</v>
      </c>
      <c r="E13" s="4">
        <f t="shared" si="7"/>
        <v>4021.6000000000004</v>
      </c>
      <c r="F13" s="4">
        <f t="shared" si="7"/>
        <v>3696.3999999999996</v>
      </c>
      <c r="G13" s="4">
        <f t="shared" si="7"/>
        <v>3370</v>
      </c>
    </row>
    <row r="14" spans="1:14" s="1" customFormat="1" ht="11.25" x14ac:dyDescent="0.2">
      <c r="A14" s="2">
        <f t="shared" si="6"/>
        <v>200</v>
      </c>
      <c r="B14" s="4">
        <f t="shared" si="7"/>
        <v>4902.7999999999993</v>
      </c>
      <c r="C14" s="4">
        <f t="shared" si="7"/>
        <v>4773.2000000000007</v>
      </c>
      <c r="D14" s="4">
        <f t="shared" si="7"/>
        <v>4446.7999999999993</v>
      </c>
      <c r="E14" s="4">
        <f t="shared" si="7"/>
        <v>4121.6000000000004</v>
      </c>
      <c r="F14" s="4">
        <f t="shared" si="7"/>
        <v>3796.3999999999996</v>
      </c>
      <c r="G14" s="4">
        <f t="shared" si="7"/>
        <v>3470</v>
      </c>
    </row>
    <row r="15" spans="1:14" s="1" customFormat="1" ht="11.25" x14ac:dyDescent="0.2">
      <c r="A15" s="2">
        <f t="shared" si="6"/>
        <v>300</v>
      </c>
      <c r="B15" s="4">
        <f t="shared" si="7"/>
        <v>5002.7999999999993</v>
      </c>
      <c r="C15" s="4">
        <f t="shared" si="7"/>
        <v>4873.2000000000007</v>
      </c>
      <c r="D15" s="4">
        <f t="shared" si="7"/>
        <v>4546.7999999999993</v>
      </c>
      <c r="E15" s="4">
        <f t="shared" si="7"/>
        <v>4221.6000000000004</v>
      </c>
      <c r="F15" s="4">
        <f t="shared" si="7"/>
        <v>3896.3999999999996</v>
      </c>
      <c r="G15" s="4">
        <f t="shared" si="7"/>
        <v>3570</v>
      </c>
    </row>
    <row r="16" spans="1:14" s="1" customFormat="1" ht="11.25" x14ac:dyDescent="0.2">
      <c r="A16" s="2">
        <f t="shared" si="6"/>
        <v>400</v>
      </c>
      <c r="B16" s="4">
        <f t="shared" si="7"/>
        <v>5012.7999999999993</v>
      </c>
      <c r="C16" s="4">
        <f t="shared" si="7"/>
        <v>4973.2000000000007</v>
      </c>
      <c r="D16" s="4">
        <f t="shared" si="7"/>
        <v>4646.7999999999993</v>
      </c>
      <c r="E16" s="4">
        <f t="shared" si="7"/>
        <v>4321.6000000000004</v>
      </c>
      <c r="F16" s="4">
        <f t="shared" si="7"/>
        <v>3996.3999999999996</v>
      </c>
      <c r="G16" s="4">
        <f t="shared" si="7"/>
        <v>3670</v>
      </c>
    </row>
    <row r="17" spans="1:7" s="1" customFormat="1" ht="11.25" x14ac:dyDescent="0.2">
      <c r="A17" s="2">
        <f t="shared" si="6"/>
        <v>500</v>
      </c>
      <c r="B17" s="4">
        <f t="shared" si="7"/>
        <v>5022.7999999999993</v>
      </c>
      <c r="C17" s="4">
        <f t="shared" si="7"/>
        <v>5073.2000000000007</v>
      </c>
      <c r="D17" s="4">
        <f t="shared" si="7"/>
        <v>4746.7999999999993</v>
      </c>
      <c r="E17" s="4">
        <f t="shared" si="7"/>
        <v>4421.6000000000004</v>
      </c>
      <c r="F17" s="4">
        <f t="shared" si="7"/>
        <v>4096.3999999999996</v>
      </c>
      <c r="G17" s="4">
        <f t="shared" si="7"/>
        <v>3770</v>
      </c>
    </row>
    <row r="18" spans="1:7" s="1" customFormat="1" ht="11.25" x14ac:dyDescent="0.2">
      <c r="A18" s="2">
        <f t="shared" si="6"/>
        <v>600</v>
      </c>
      <c r="B18" s="4">
        <f t="shared" si="7"/>
        <v>5032.7999999999993</v>
      </c>
      <c r="C18" s="4">
        <f t="shared" si="7"/>
        <v>5083.2000000000007</v>
      </c>
      <c r="D18" s="4">
        <f t="shared" si="7"/>
        <v>4846.7999999999993</v>
      </c>
      <c r="E18" s="4">
        <f t="shared" si="7"/>
        <v>4521.6000000000004</v>
      </c>
      <c r="F18" s="4">
        <f t="shared" si="7"/>
        <v>4196.3999999999996</v>
      </c>
      <c r="G18" s="4">
        <f t="shared" si="7"/>
        <v>3870</v>
      </c>
    </row>
    <row r="19" spans="1:7" s="1" customFormat="1" ht="11.25" x14ac:dyDescent="0.2">
      <c r="A19" s="2">
        <f t="shared" si="6"/>
        <v>700</v>
      </c>
      <c r="B19" s="4">
        <f t="shared" si="7"/>
        <v>5042.7999999999993</v>
      </c>
      <c r="C19" s="4">
        <f t="shared" si="7"/>
        <v>5093.2000000000007</v>
      </c>
      <c r="D19" s="4">
        <f t="shared" si="7"/>
        <v>4946.7999999999993</v>
      </c>
      <c r="E19" s="4">
        <f t="shared" si="7"/>
        <v>4621.6000000000004</v>
      </c>
      <c r="F19" s="4">
        <f t="shared" si="7"/>
        <v>4296.3999999999996</v>
      </c>
      <c r="G19" s="4">
        <f t="shared" si="7"/>
        <v>3970</v>
      </c>
    </row>
    <row r="20" spans="1:7" s="1" customFormat="1" ht="11.25" x14ac:dyDescent="0.2">
      <c r="A20" s="2">
        <f t="shared" si="6"/>
        <v>800</v>
      </c>
      <c r="B20" s="4">
        <f t="shared" si="7"/>
        <v>5052.7999999999993</v>
      </c>
      <c r="C20" s="4">
        <f t="shared" si="7"/>
        <v>5103.2000000000007</v>
      </c>
      <c r="D20" s="4">
        <f t="shared" si="7"/>
        <v>5046.7999999999993</v>
      </c>
      <c r="E20" s="4">
        <f t="shared" si="7"/>
        <v>4721.6000000000004</v>
      </c>
      <c r="F20" s="4">
        <f t="shared" si="7"/>
        <v>4396.3999999999996</v>
      </c>
      <c r="G20" s="4">
        <f t="shared" si="7"/>
        <v>4070</v>
      </c>
    </row>
    <row r="21" spans="1:7" s="1" customFormat="1" ht="11.25" x14ac:dyDescent="0.2">
      <c r="A21" s="2">
        <f t="shared" si="6"/>
        <v>900</v>
      </c>
      <c r="B21" s="4">
        <f t="shared" si="7"/>
        <v>5062.7999999999993</v>
      </c>
      <c r="C21" s="4">
        <f t="shared" si="7"/>
        <v>5113.2000000000007</v>
      </c>
      <c r="D21" s="4">
        <f t="shared" si="7"/>
        <v>5146.7999999999993</v>
      </c>
      <c r="E21" s="4">
        <f t="shared" si="7"/>
        <v>4821.6000000000004</v>
      </c>
      <c r="F21" s="4">
        <f t="shared" si="7"/>
        <v>4496.3999999999996</v>
      </c>
      <c r="G21" s="4">
        <f t="shared" si="7"/>
        <v>4170</v>
      </c>
    </row>
    <row r="22" spans="1:7" s="1" customFormat="1" ht="11.25" x14ac:dyDescent="0.2">
      <c r="A22" s="2">
        <f t="shared" si="6"/>
        <v>1000</v>
      </c>
      <c r="B22" s="4">
        <f t="shared" si="7"/>
        <v>5072.7999999999993</v>
      </c>
      <c r="C22" s="4">
        <f t="shared" si="7"/>
        <v>5123.2000000000007</v>
      </c>
      <c r="D22" s="4">
        <f t="shared" si="7"/>
        <v>5246.7999999999993</v>
      </c>
      <c r="E22" s="4">
        <f t="shared" si="7"/>
        <v>4921.6000000000004</v>
      </c>
      <c r="F22" s="4">
        <f t="shared" si="7"/>
        <v>4596.3999999999996</v>
      </c>
      <c r="G22" s="4">
        <f t="shared" si="7"/>
        <v>4270</v>
      </c>
    </row>
    <row r="23" spans="1:7" s="1" customFormat="1" ht="11.25" x14ac:dyDescent="0.2">
      <c r="A23" s="2">
        <f t="shared" si="6"/>
        <v>1100</v>
      </c>
      <c r="B23" s="4">
        <f t="shared" si="7"/>
        <v>5082.7999999999993</v>
      </c>
      <c r="C23" s="4">
        <f t="shared" si="7"/>
        <v>5133.2000000000007</v>
      </c>
      <c r="D23" s="4">
        <f t="shared" si="7"/>
        <v>5256.7999999999993</v>
      </c>
      <c r="E23" s="4">
        <f t="shared" si="7"/>
        <v>5021.6000000000004</v>
      </c>
      <c r="F23" s="4">
        <f t="shared" si="7"/>
        <v>4696.3999999999996</v>
      </c>
      <c r="G23" s="4">
        <f t="shared" si="7"/>
        <v>4370</v>
      </c>
    </row>
    <row r="24" spans="1:7" s="1" customFormat="1" ht="11.25" x14ac:dyDescent="0.2">
      <c r="A24" s="2">
        <f t="shared" si="6"/>
        <v>1200</v>
      </c>
      <c r="B24" s="4">
        <f t="shared" si="7"/>
        <v>5092.7999999999993</v>
      </c>
      <c r="C24" s="4">
        <f t="shared" si="7"/>
        <v>5143.2000000000007</v>
      </c>
      <c r="D24" s="4">
        <f t="shared" si="7"/>
        <v>5266.7999999999993</v>
      </c>
      <c r="E24" s="4">
        <f t="shared" si="7"/>
        <v>5121.6000000000004</v>
      </c>
      <c r="F24" s="4">
        <f t="shared" si="7"/>
        <v>4796.3999999999996</v>
      </c>
      <c r="G24" s="4">
        <f t="shared" si="7"/>
        <v>4470</v>
      </c>
    </row>
    <row r="25" spans="1:7" s="1" customFormat="1" ht="11.25" x14ac:dyDescent="0.2">
      <c r="A25" s="2">
        <f t="shared" si="6"/>
        <v>1300</v>
      </c>
      <c r="B25" s="4">
        <f t="shared" si="7"/>
        <v>5102.7999999999993</v>
      </c>
      <c r="C25" s="4">
        <f t="shared" si="7"/>
        <v>5153.2000000000007</v>
      </c>
      <c r="D25" s="4">
        <f t="shared" si="7"/>
        <v>5276.7999999999993</v>
      </c>
      <c r="E25" s="4">
        <f t="shared" si="7"/>
        <v>5221.6000000000004</v>
      </c>
      <c r="F25" s="4">
        <f t="shared" si="7"/>
        <v>4896.3999999999996</v>
      </c>
      <c r="G25" s="4">
        <f t="shared" si="7"/>
        <v>4570</v>
      </c>
    </row>
    <row r="26" spans="1:7" s="1" customFormat="1" ht="11.25" x14ac:dyDescent="0.2">
      <c r="A26" s="2">
        <f t="shared" si="6"/>
        <v>1400</v>
      </c>
      <c r="B26" s="4">
        <f t="shared" si="7"/>
        <v>5112.7999999999993</v>
      </c>
      <c r="C26" s="4">
        <f t="shared" si="7"/>
        <v>5163.2000000000007</v>
      </c>
      <c r="D26" s="4">
        <f t="shared" si="7"/>
        <v>5286.7999999999993</v>
      </c>
      <c r="E26" s="4">
        <f t="shared" si="7"/>
        <v>5321.6</v>
      </c>
      <c r="F26" s="4">
        <f t="shared" si="7"/>
        <v>4996.3999999999996</v>
      </c>
      <c r="G26" s="4">
        <f t="shared" si="7"/>
        <v>4670</v>
      </c>
    </row>
    <row r="27" spans="1:7" s="1" customFormat="1" ht="11.25" x14ac:dyDescent="0.2">
      <c r="A27" s="2">
        <f t="shared" si="6"/>
        <v>1500</v>
      </c>
      <c r="B27" s="4">
        <f t="shared" si="7"/>
        <v>5122.7999999999993</v>
      </c>
      <c r="C27" s="4">
        <f t="shared" si="7"/>
        <v>5173.2000000000007</v>
      </c>
      <c r="D27" s="4">
        <f t="shared" si="7"/>
        <v>5296.7999999999993</v>
      </c>
      <c r="E27" s="4">
        <f t="shared" si="7"/>
        <v>5421.6</v>
      </c>
      <c r="F27" s="4">
        <f t="shared" si="7"/>
        <v>5096.3999999999996</v>
      </c>
      <c r="G27" s="4">
        <f t="shared" si="7"/>
        <v>4770</v>
      </c>
    </row>
    <row r="28" spans="1:7" s="1" customFormat="1" ht="11.25" x14ac:dyDescent="0.2">
      <c r="A28" s="2">
        <f t="shared" si="6"/>
        <v>1600</v>
      </c>
      <c r="B28" s="4">
        <f t="shared" si="7"/>
        <v>5132.7999999999993</v>
      </c>
      <c r="C28" s="4">
        <f t="shared" si="7"/>
        <v>5183.2000000000007</v>
      </c>
      <c r="D28" s="4">
        <f t="shared" si="7"/>
        <v>5306.7999999999993</v>
      </c>
      <c r="E28" s="4">
        <f t="shared" si="7"/>
        <v>5431.6</v>
      </c>
      <c r="F28" s="4">
        <f t="shared" si="7"/>
        <v>5196.3999999999996</v>
      </c>
      <c r="G28" s="4">
        <f t="shared" si="7"/>
        <v>4870</v>
      </c>
    </row>
    <row r="29" spans="1:7" s="1" customFormat="1" ht="11.25" x14ac:dyDescent="0.2">
      <c r="A29" s="2">
        <f t="shared" si="6"/>
        <v>1700</v>
      </c>
      <c r="B29" s="4">
        <f t="shared" ref="B29:G44" si="8">IF($A29&lt;=B$11,B$12+$A29,IF($A29&lt;B$11+$H$4*10,B$12+B$11+0.1*($A29-B$11),B$7+B$11+$H$4))</f>
        <v>5142.7999999999993</v>
      </c>
      <c r="C29" s="4">
        <f t="shared" si="8"/>
        <v>5193.2000000000007</v>
      </c>
      <c r="D29" s="4">
        <f t="shared" si="8"/>
        <v>5316.7999999999993</v>
      </c>
      <c r="E29" s="4">
        <f t="shared" si="8"/>
        <v>5441.6</v>
      </c>
      <c r="F29" s="4">
        <f t="shared" si="8"/>
        <v>5296.4</v>
      </c>
      <c r="G29" s="4">
        <f t="shared" si="8"/>
        <v>4970</v>
      </c>
    </row>
    <row r="30" spans="1:7" s="1" customFormat="1" ht="11.25" x14ac:dyDescent="0.2">
      <c r="A30" s="2">
        <f t="shared" si="6"/>
        <v>1800</v>
      </c>
      <c r="B30" s="4">
        <f t="shared" si="8"/>
        <v>5152.7999999999993</v>
      </c>
      <c r="C30" s="4">
        <f t="shared" si="8"/>
        <v>5203.2000000000007</v>
      </c>
      <c r="D30" s="4">
        <f t="shared" si="8"/>
        <v>5326.7999999999993</v>
      </c>
      <c r="E30" s="4">
        <f t="shared" si="8"/>
        <v>5451.6</v>
      </c>
      <c r="F30" s="4">
        <f t="shared" si="8"/>
        <v>5396.4</v>
      </c>
      <c r="G30" s="4">
        <f t="shared" si="8"/>
        <v>5070</v>
      </c>
    </row>
    <row r="31" spans="1:7" s="1" customFormat="1" ht="11.25" x14ac:dyDescent="0.2">
      <c r="A31" s="2">
        <f t="shared" si="6"/>
        <v>1900</v>
      </c>
      <c r="B31" s="4">
        <f t="shared" si="8"/>
        <v>5162.7999999999993</v>
      </c>
      <c r="C31" s="4">
        <f t="shared" si="8"/>
        <v>5213.2000000000007</v>
      </c>
      <c r="D31" s="4">
        <f t="shared" si="8"/>
        <v>5336.7999999999993</v>
      </c>
      <c r="E31" s="4">
        <f t="shared" si="8"/>
        <v>5461.6</v>
      </c>
      <c r="F31" s="4">
        <f t="shared" si="8"/>
        <v>5496.4</v>
      </c>
      <c r="G31" s="4">
        <f t="shared" si="8"/>
        <v>5170</v>
      </c>
    </row>
    <row r="32" spans="1:7" s="1" customFormat="1" ht="11.25" x14ac:dyDescent="0.2">
      <c r="A32" s="2">
        <f t="shared" si="6"/>
        <v>2000</v>
      </c>
      <c r="B32" s="4">
        <f t="shared" si="8"/>
        <v>5172.7999999999993</v>
      </c>
      <c r="C32" s="4">
        <f t="shared" si="8"/>
        <v>5223.2000000000007</v>
      </c>
      <c r="D32" s="4">
        <f t="shared" si="8"/>
        <v>5346.7999999999993</v>
      </c>
      <c r="E32" s="4">
        <f t="shared" si="8"/>
        <v>5471.6</v>
      </c>
      <c r="F32" s="4">
        <f t="shared" si="8"/>
        <v>5596.4</v>
      </c>
      <c r="G32" s="4">
        <f t="shared" si="8"/>
        <v>5270</v>
      </c>
    </row>
    <row r="33" spans="1:7" s="1" customFormat="1" ht="11.25" x14ac:dyDescent="0.2">
      <c r="A33" s="2">
        <f t="shared" si="6"/>
        <v>2100</v>
      </c>
      <c r="B33" s="4">
        <f t="shared" si="8"/>
        <v>5182.7999999999993</v>
      </c>
      <c r="C33" s="4">
        <f t="shared" si="8"/>
        <v>5233.2000000000007</v>
      </c>
      <c r="D33" s="4">
        <f t="shared" si="8"/>
        <v>5356.7999999999993</v>
      </c>
      <c r="E33" s="4">
        <f t="shared" si="8"/>
        <v>5481.6</v>
      </c>
      <c r="F33" s="4">
        <f t="shared" si="8"/>
        <v>5606.4</v>
      </c>
      <c r="G33" s="4">
        <f t="shared" si="8"/>
        <v>5370</v>
      </c>
    </row>
    <row r="34" spans="1:7" s="1" customFormat="1" ht="11.25" x14ac:dyDescent="0.2">
      <c r="A34" s="2">
        <f t="shared" si="6"/>
        <v>2200</v>
      </c>
      <c r="B34" s="4">
        <f t="shared" si="8"/>
        <v>5192.7999999999993</v>
      </c>
      <c r="C34" s="4">
        <f t="shared" si="8"/>
        <v>5243.2000000000007</v>
      </c>
      <c r="D34" s="4">
        <f t="shared" si="8"/>
        <v>5366.7999999999993</v>
      </c>
      <c r="E34" s="4">
        <f t="shared" si="8"/>
        <v>5491.6</v>
      </c>
      <c r="F34" s="4">
        <f t="shared" si="8"/>
        <v>5616.4</v>
      </c>
      <c r="G34" s="4">
        <f t="shared" si="8"/>
        <v>5470</v>
      </c>
    </row>
    <row r="35" spans="1:7" s="1" customFormat="1" ht="11.25" x14ac:dyDescent="0.2">
      <c r="A35" s="2">
        <f t="shared" si="6"/>
        <v>2300</v>
      </c>
      <c r="B35" s="4">
        <f t="shared" si="8"/>
        <v>5202.7999999999993</v>
      </c>
      <c r="C35" s="4">
        <f t="shared" si="8"/>
        <v>5253.2000000000007</v>
      </c>
      <c r="D35" s="4">
        <f t="shared" si="8"/>
        <v>5376.7999999999993</v>
      </c>
      <c r="E35" s="4">
        <f t="shared" si="8"/>
        <v>5501.6</v>
      </c>
      <c r="F35" s="4">
        <f t="shared" si="8"/>
        <v>5626.4</v>
      </c>
      <c r="G35" s="4">
        <f t="shared" si="8"/>
        <v>5570</v>
      </c>
    </row>
    <row r="36" spans="1:7" s="1" customFormat="1" ht="11.25" x14ac:dyDescent="0.2">
      <c r="A36" s="2">
        <f t="shared" si="6"/>
        <v>2400</v>
      </c>
      <c r="B36" s="4">
        <f t="shared" si="8"/>
        <v>5212.7999999999993</v>
      </c>
      <c r="C36" s="4">
        <f t="shared" si="8"/>
        <v>5263.2000000000007</v>
      </c>
      <c r="D36" s="4">
        <f t="shared" si="8"/>
        <v>5386.7999999999993</v>
      </c>
      <c r="E36" s="4">
        <f t="shared" si="8"/>
        <v>5511.6</v>
      </c>
      <c r="F36" s="4">
        <f t="shared" si="8"/>
        <v>5636.4</v>
      </c>
      <c r="G36" s="4">
        <f t="shared" si="8"/>
        <v>5670</v>
      </c>
    </row>
    <row r="37" spans="1:7" s="1" customFormat="1" ht="11.25" x14ac:dyDescent="0.2">
      <c r="A37" s="2">
        <f t="shared" si="6"/>
        <v>2500</v>
      </c>
      <c r="B37" s="4">
        <f t="shared" si="8"/>
        <v>5222.7999999999993</v>
      </c>
      <c r="C37" s="4">
        <f t="shared" si="8"/>
        <v>5273.2000000000007</v>
      </c>
      <c r="D37" s="4">
        <f t="shared" si="8"/>
        <v>5396.7999999999993</v>
      </c>
      <c r="E37" s="4">
        <f t="shared" si="8"/>
        <v>5521.6</v>
      </c>
      <c r="F37" s="4">
        <f t="shared" si="8"/>
        <v>5646.4</v>
      </c>
      <c r="G37" s="4">
        <f t="shared" si="8"/>
        <v>5770</v>
      </c>
    </row>
    <row r="38" spans="1:7" s="1" customFormat="1" ht="11.25" x14ac:dyDescent="0.2">
      <c r="A38" s="2">
        <f t="shared" si="6"/>
        <v>2600</v>
      </c>
      <c r="B38" s="4">
        <f t="shared" si="8"/>
        <v>5232.7999999999993</v>
      </c>
      <c r="C38" s="4">
        <f t="shared" si="8"/>
        <v>5283.2000000000007</v>
      </c>
      <c r="D38" s="4">
        <f t="shared" si="8"/>
        <v>5406.7999999999993</v>
      </c>
      <c r="E38" s="4">
        <f t="shared" si="8"/>
        <v>5531.6</v>
      </c>
      <c r="F38" s="4">
        <f t="shared" si="8"/>
        <v>5656.4</v>
      </c>
      <c r="G38" s="4">
        <f t="shared" si="8"/>
        <v>5780</v>
      </c>
    </row>
    <row r="39" spans="1:7" s="1" customFormat="1" ht="11.25" x14ac:dyDescent="0.2">
      <c r="A39" s="2">
        <f t="shared" si="6"/>
        <v>2700</v>
      </c>
      <c r="B39" s="4">
        <f t="shared" si="8"/>
        <v>5242.7999999999993</v>
      </c>
      <c r="C39" s="4">
        <f t="shared" si="8"/>
        <v>5293.2000000000007</v>
      </c>
      <c r="D39" s="4">
        <f t="shared" si="8"/>
        <v>5416.7999999999993</v>
      </c>
      <c r="E39" s="4">
        <f t="shared" si="8"/>
        <v>5541.6</v>
      </c>
      <c r="F39" s="4">
        <f t="shared" si="8"/>
        <v>5666.4</v>
      </c>
      <c r="G39" s="4">
        <f t="shared" si="8"/>
        <v>5790</v>
      </c>
    </row>
    <row r="40" spans="1:7" s="1" customFormat="1" ht="11.25" x14ac:dyDescent="0.2">
      <c r="A40" s="2">
        <f t="shared" si="6"/>
        <v>2800</v>
      </c>
      <c r="B40" s="4">
        <f t="shared" si="8"/>
        <v>5252.7999999999993</v>
      </c>
      <c r="C40" s="4">
        <f t="shared" si="8"/>
        <v>5303.2000000000007</v>
      </c>
      <c r="D40" s="4">
        <f t="shared" si="8"/>
        <v>5426.7999999999993</v>
      </c>
      <c r="E40" s="4">
        <f t="shared" si="8"/>
        <v>5551.6</v>
      </c>
      <c r="F40" s="4">
        <f t="shared" si="8"/>
        <v>5676.4</v>
      </c>
      <c r="G40" s="4">
        <f t="shared" si="8"/>
        <v>5800</v>
      </c>
    </row>
    <row r="41" spans="1:7" s="1" customFormat="1" ht="11.25" x14ac:dyDescent="0.2">
      <c r="A41" s="2">
        <f t="shared" si="6"/>
        <v>2900</v>
      </c>
      <c r="B41" s="4">
        <f t="shared" si="8"/>
        <v>5262.7999999999993</v>
      </c>
      <c r="C41" s="4">
        <f t="shared" si="8"/>
        <v>5313.2000000000007</v>
      </c>
      <c r="D41" s="4">
        <f t="shared" si="8"/>
        <v>5436.7999999999993</v>
      </c>
      <c r="E41" s="4">
        <f t="shared" si="8"/>
        <v>5561.6</v>
      </c>
      <c r="F41" s="4">
        <f t="shared" si="8"/>
        <v>5686.4</v>
      </c>
      <c r="G41" s="4">
        <f t="shared" si="8"/>
        <v>5810</v>
      </c>
    </row>
    <row r="42" spans="1:7" s="1" customFormat="1" ht="11.25" x14ac:dyDescent="0.2">
      <c r="A42" s="2">
        <f t="shared" si="6"/>
        <v>3000</v>
      </c>
      <c r="B42" s="4">
        <f t="shared" si="8"/>
        <v>5272.7999999999993</v>
      </c>
      <c r="C42" s="4">
        <f t="shared" si="8"/>
        <v>5323.2000000000007</v>
      </c>
      <c r="D42" s="4">
        <f t="shared" si="8"/>
        <v>5446.7999999999993</v>
      </c>
      <c r="E42" s="4">
        <f t="shared" si="8"/>
        <v>5571.6</v>
      </c>
      <c r="F42" s="4">
        <f t="shared" si="8"/>
        <v>5696.4</v>
      </c>
      <c r="G42" s="4">
        <f t="shared" si="8"/>
        <v>5820</v>
      </c>
    </row>
    <row r="43" spans="1:7" s="1" customFormat="1" ht="11.25" x14ac:dyDescent="0.2">
      <c r="A43" s="2">
        <f t="shared" si="6"/>
        <v>3100</v>
      </c>
      <c r="B43" s="4">
        <f t="shared" si="8"/>
        <v>5282.7999999999993</v>
      </c>
      <c r="C43" s="4">
        <f t="shared" si="8"/>
        <v>5333.2000000000007</v>
      </c>
      <c r="D43" s="4">
        <f t="shared" si="8"/>
        <v>5456.7999999999993</v>
      </c>
      <c r="E43" s="4">
        <f t="shared" si="8"/>
        <v>5581.6</v>
      </c>
      <c r="F43" s="4">
        <f t="shared" si="8"/>
        <v>5706.4</v>
      </c>
      <c r="G43" s="4">
        <f t="shared" si="8"/>
        <v>5830</v>
      </c>
    </row>
    <row r="44" spans="1:7" s="1" customFormat="1" ht="11.25" x14ac:dyDescent="0.2">
      <c r="A44" s="2">
        <f t="shared" si="6"/>
        <v>3200</v>
      </c>
      <c r="B44" s="4">
        <f t="shared" si="8"/>
        <v>5292.7999999999993</v>
      </c>
      <c r="C44" s="4">
        <f t="shared" si="8"/>
        <v>5343.2000000000007</v>
      </c>
      <c r="D44" s="4">
        <f t="shared" si="8"/>
        <v>5466.7999999999993</v>
      </c>
      <c r="E44" s="4">
        <f t="shared" si="8"/>
        <v>5591.6</v>
      </c>
      <c r="F44" s="4">
        <f t="shared" si="8"/>
        <v>5716.4</v>
      </c>
      <c r="G44" s="4">
        <f t="shared" si="8"/>
        <v>5840</v>
      </c>
    </row>
    <row r="45" spans="1:7" s="1" customFormat="1" ht="11.25" x14ac:dyDescent="0.2">
      <c r="A45" s="2">
        <f t="shared" si="6"/>
        <v>3300</v>
      </c>
      <c r="B45" s="4">
        <f t="shared" ref="B45:G47" si="9">IF($A45&lt;=B$11,B$12+$A45,IF($A45&lt;B$11+$H$4*10,B$12+B$11+0.1*($A45-B$11),B$7+B$11+$H$4))</f>
        <v>5302.7999999999993</v>
      </c>
      <c r="C45" s="4">
        <f t="shared" si="9"/>
        <v>5353.2000000000007</v>
      </c>
      <c r="D45" s="4">
        <f t="shared" si="9"/>
        <v>5476.7999999999993</v>
      </c>
      <c r="E45" s="4">
        <f t="shared" si="9"/>
        <v>5601.6</v>
      </c>
      <c r="F45" s="4">
        <f t="shared" si="9"/>
        <v>5726.4</v>
      </c>
      <c r="G45" s="4">
        <f t="shared" si="9"/>
        <v>5850</v>
      </c>
    </row>
    <row r="46" spans="1:7" s="1" customFormat="1" ht="11.25" x14ac:dyDescent="0.2">
      <c r="A46" s="2">
        <f t="shared" si="6"/>
        <v>3400</v>
      </c>
      <c r="B46" s="4">
        <f t="shared" si="9"/>
        <v>5312.7999999999993</v>
      </c>
      <c r="C46" s="4">
        <f t="shared" si="9"/>
        <v>5363.2000000000007</v>
      </c>
      <c r="D46" s="4">
        <f t="shared" si="9"/>
        <v>5486.7999999999993</v>
      </c>
      <c r="E46" s="4">
        <f t="shared" si="9"/>
        <v>5611.6</v>
      </c>
      <c r="F46" s="4">
        <f t="shared" si="9"/>
        <v>5736.4</v>
      </c>
      <c r="G46" s="4">
        <f t="shared" si="9"/>
        <v>5860</v>
      </c>
    </row>
    <row r="47" spans="1:7" s="1" customFormat="1" ht="11.25" x14ac:dyDescent="0.2">
      <c r="A47" s="2">
        <f t="shared" si="6"/>
        <v>3500</v>
      </c>
      <c r="B47" s="4">
        <f t="shared" si="9"/>
        <v>5322.7999999999993</v>
      </c>
      <c r="C47" s="4">
        <f t="shared" si="9"/>
        <v>5373.2000000000007</v>
      </c>
      <c r="D47" s="4">
        <f t="shared" si="9"/>
        <v>5496.7999999999993</v>
      </c>
      <c r="E47" s="4">
        <f t="shared" si="9"/>
        <v>5621.6</v>
      </c>
      <c r="F47" s="4">
        <f t="shared" si="9"/>
        <v>5746.4</v>
      </c>
      <c r="G47" s="4">
        <f t="shared" si="9"/>
        <v>5870</v>
      </c>
    </row>
  </sheetData>
  <sheetProtection algorithmName="SHA-512" hashValue="8749stJKRDHRmoUNZKS9/UGBjojYEaV2lbx/NjEIaCuCCaQ2Hyhj4Bo4d/0rWH1lNXWVB1ZQfaip30UehB3zVA==" saltValue="odc8bw4GUALEyoABraHssw==" spinCount="100000" sheet="1" scenarios="1"/>
  <pageMargins left="0.39370078740157483" right="0.39370078740157483" top="0.39370078740157483" bottom="0.39370078740157483" header="0.51181102362204722" footer="0.51181102362204722"/>
  <pageSetup paperSize="9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O49"/>
  <sheetViews>
    <sheetView showGridLines="0" zoomScaleNormal="100" workbookViewId="0">
      <selection activeCell="B11" sqref="B11"/>
    </sheetView>
  </sheetViews>
  <sheetFormatPr baseColWidth="10" defaultRowHeight="12.75" x14ac:dyDescent="0.2"/>
  <cols>
    <col min="1" max="1" width="3.5703125" style="34" customWidth="1"/>
    <col min="2" max="2" width="9.85546875" style="34" customWidth="1"/>
    <col min="3" max="3" width="7.85546875" style="34" customWidth="1"/>
    <col min="4" max="8" width="7.7109375" style="34" customWidth="1"/>
    <col min="9" max="9" width="10" style="34" customWidth="1"/>
    <col min="10" max="10" width="12.28515625" style="34" bestFit="1" customWidth="1"/>
    <col min="11" max="16384" width="11.42578125" style="34"/>
  </cols>
  <sheetData>
    <row r="1" spans="1:15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33" customFormat="1" x14ac:dyDescent="0.2">
      <c r="A2" s="36"/>
      <c r="B2" s="37" t="s">
        <v>20</v>
      </c>
      <c r="C2" s="37"/>
      <c r="D2" s="36"/>
      <c r="E2" s="36"/>
      <c r="F2" s="35"/>
      <c r="G2" s="36"/>
      <c r="H2" s="38" t="s">
        <v>21</v>
      </c>
      <c r="I2" s="36"/>
      <c r="J2" s="36"/>
      <c r="K2" s="36"/>
      <c r="L2" s="36"/>
      <c r="M2" s="36"/>
      <c r="N2" s="36"/>
      <c r="O2" s="36"/>
    </row>
    <row r="3" spans="1:15" s="33" customFormat="1" ht="11.25" x14ac:dyDescent="0.2">
      <c r="A3" s="36"/>
      <c r="B3" s="39" t="s">
        <v>0</v>
      </c>
      <c r="C3" s="40">
        <v>300</v>
      </c>
      <c r="D3" s="40">
        <v>500</v>
      </c>
      <c r="E3" s="40">
        <v>1000</v>
      </c>
      <c r="F3" s="40">
        <v>1500</v>
      </c>
      <c r="G3" s="40">
        <v>2000</v>
      </c>
      <c r="H3" s="40">
        <v>2500</v>
      </c>
      <c r="I3" s="36" t="s">
        <v>12</v>
      </c>
      <c r="J3" s="41" t="s">
        <v>16</v>
      </c>
      <c r="K3" s="36"/>
      <c r="L3" s="42" t="s">
        <v>6</v>
      </c>
      <c r="M3" s="43" t="s">
        <v>19</v>
      </c>
      <c r="N3" s="44"/>
      <c r="O3" s="45"/>
    </row>
    <row r="4" spans="1:15" s="33" customFormat="1" ht="11.25" x14ac:dyDescent="0.2">
      <c r="A4" s="36"/>
      <c r="B4" s="46" t="s">
        <v>1</v>
      </c>
      <c r="C4" s="47">
        <f t="shared" ref="C4:H4" si="0">(1-C5/$C5)</f>
        <v>0</v>
      </c>
      <c r="D4" s="47">
        <f t="shared" si="0"/>
        <v>2.7558050523092459E-2</v>
      </c>
      <c r="E4" s="47">
        <f t="shared" si="0"/>
        <v>9.6963511099770305E-2</v>
      </c>
      <c r="F4" s="47">
        <f t="shared" si="0"/>
        <v>0.16611380454197489</v>
      </c>
      <c r="G4" s="47">
        <f t="shared" si="0"/>
        <v>0.23526409798417958</v>
      </c>
      <c r="H4" s="47">
        <f t="shared" si="0"/>
        <v>0.30466955856085731</v>
      </c>
      <c r="I4" s="36" t="s">
        <v>13</v>
      </c>
      <c r="J4" s="48">
        <v>100</v>
      </c>
      <c r="K4" s="36"/>
      <c r="L4" s="42" t="s">
        <v>7</v>
      </c>
      <c r="M4" s="49" t="s">
        <v>18</v>
      </c>
      <c r="N4" s="44"/>
      <c r="O4" s="45"/>
    </row>
    <row r="5" spans="1:15" s="33" customFormat="1" ht="11.25" x14ac:dyDescent="0.2">
      <c r="A5" s="36"/>
      <c r="B5" s="46" t="s">
        <v>2</v>
      </c>
      <c r="C5" s="50">
        <v>391.9</v>
      </c>
      <c r="D5" s="50">
        <v>381.1</v>
      </c>
      <c r="E5" s="50">
        <v>353.9</v>
      </c>
      <c r="F5" s="50">
        <v>326.8</v>
      </c>
      <c r="G5" s="50">
        <v>299.7</v>
      </c>
      <c r="H5" s="50">
        <v>272.5</v>
      </c>
      <c r="I5" s="51">
        <v>700</v>
      </c>
      <c r="J5" s="36"/>
      <c r="K5" s="36"/>
      <c r="L5" s="42" t="s">
        <v>8</v>
      </c>
      <c r="M5" s="52">
        <v>2016</v>
      </c>
      <c r="N5" s="36"/>
      <c r="O5" s="36"/>
    </row>
    <row r="6" spans="1:15" s="33" customFormat="1" ht="11.25" x14ac:dyDescent="0.2">
      <c r="A6" s="36"/>
      <c r="B6" s="53"/>
      <c r="C6" s="54"/>
      <c r="D6" s="55"/>
      <c r="E6" s="55"/>
      <c r="F6" s="55"/>
      <c r="G6" s="55"/>
      <c r="H6" s="56"/>
      <c r="I6" s="36"/>
      <c r="J6" s="36"/>
      <c r="K6" s="36"/>
      <c r="L6" s="42" t="s">
        <v>10</v>
      </c>
      <c r="M6" s="52" t="s">
        <v>11</v>
      </c>
      <c r="N6" s="36"/>
      <c r="O6" s="36"/>
    </row>
    <row r="7" spans="1:15" s="33" customFormat="1" ht="11.25" x14ac:dyDescent="0.2">
      <c r="A7" s="36"/>
      <c r="B7" s="46" t="s">
        <v>3</v>
      </c>
      <c r="C7" s="57">
        <f t="shared" ref="C7:H7" si="1">SUM(C5:C6)</f>
        <v>391.9</v>
      </c>
      <c r="D7" s="57">
        <f t="shared" si="1"/>
        <v>381.1</v>
      </c>
      <c r="E7" s="57">
        <f t="shared" si="1"/>
        <v>353.9</v>
      </c>
      <c r="F7" s="57">
        <f t="shared" si="1"/>
        <v>326.8</v>
      </c>
      <c r="G7" s="57">
        <f t="shared" si="1"/>
        <v>299.7</v>
      </c>
      <c r="H7" s="57">
        <f t="shared" si="1"/>
        <v>272.5</v>
      </c>
      <c r="I7" s="36"/>
      <c r="J7" s="36"/>
      <c r="K7" s="36"/>
      <c r="L7" s="36"/>
      <c r="M7" s="36"/>
      <c r="N7" s="36"/>
      <c r="O7" s="36"/>
    </row>
    <row r="8" spans="1:15" s="33" customFormat="1" ht="11.25" x14ac:dyDescent="0.2">
      <c r="A8" s="36"/>
      <c r="B8" s="46" t="s">
        <v>4</v>
      </c>
      <c r="C8" s="58">
        <f t="shared" ref="C8:H8" si="2">C7*12</f>
        <v>4702.7999999999993</v>
      </c>
      <c r="D8" s="58">
        <f t="shared" si="2"/>
        <v>4573.2000000000007</v>
      </c>
      <c r="E8" s="58">
        <f t="shared" si="2"/>
        <v>4246.7999999999993</v>
      </c>
      <c r="F8" s="58">
        <f t="shared" si="2"/>
        <v>3921.6000000000004</v>
      </c>
      <c r="G8" s="58">
        <f t="shared" si="2"/>
        <v>3596.3999999999996</v>
      </c>
      <c r="H8" s="58">
        <f t="shared" si="2"/>
        <v>3270</v>
      </c>
      <c r="I8" s="36"/>
      <c r="J8" s="36"/>
      <c r="K8" s="36"/>
      <c r="L8" s="36"/>
      <c r="M8" s="36"/>
      <c r="N8" s="36"/>
      <c r="O8" s="36"/>
    </row>
    <row r="9" spans="1:15" s="33" customFormat="1" ht="11.25" x14ac:dyDescent="0.2">
      <c r="A9" s="36"/>
      <c r="B9" s="59" t="s">
        <v>14</v>
      </c>
      <c r="C9" s="57">
        <f>C8-D8</f>
        <v>129.59999999999854</v>
      </c>
      <c r="D9" s="57">
        <f>D8-E8</f>
        <v>326.40000000000146</v>
      </c>
      <c r="E9" s="57">
        <f>E8-F8</f>
        <v>325.19999999999891</v>
      </c>
      <c r="F9" s="57">
        <f>F8-G8</f>
        <v>325.20000000000073</v>
      </c>
      <c r="G9" s="57">
        <f>G8-H8</f>
        <v>326.39999999999964</v>
      </c>
      <c r="H9" s="59"/>
      <c r="I9" s="60" t="s">
        <v>9</v>
      </c>
      <c r="J9" s="60" t="s">
        <v>17</v>
      </c>
      <c r="K9" s="61" t="str">
        <f>"Diff Pkt  "&amp; H3</f>
        <v>Diff Pkt  2500</v>
      </c>
      <c r="L9" s="36"/>
      <c r="M9" s="36"/>
      <c r="N9" s="36"/>
      <c r="O9" s="36"/>
    </row>
    <row r="10" spans="1:15" s="33" customFormat="1" ht="11.25" x14ac:dyDescent="0.2">
      <c r="A10" s="36"/>
      <c r="B10" s="59" t="s">
        <v>15</v>
      </c>
      <c r="C10" s="57">
        <f>C8+C3+$I$5</f>
        <v>5702.7999999999993</v>
      </c>
      <c r="D10" s="57">
        <f t="shared" ref="D10:H10" si="3">D8+D3+$I$5</f>
        <v>5773.2000000000007</v>
      </c>
      <c r="E10" s="57">
        <f t="shared" si="3"/>
        <v>5946.7999999999993</v>
      </c>
      <c r="F10" s="57">
        <f t="shared" si="3"/>
        <v>6121.6</v>
      </c>
      <c r="G10" s="57">
        <f t="shared" si="3"/>
        <v>6296.4</v>
      </c>
      <c r="H10" s="57">
        <f t="shared" si="3"/>
        <v>6470</v>
      </c>
      <c r="I10" s="20">
        <f>H10-C10</f>
        <v>767.20000000000073</v>
      </c>
      <c r="J10" s="21">
        <f>(C8-H8)*10/9+C3</f>
        <v>1891.9999999999991</v>
      </c>
      <c r="K10" s="22">
        <f>(H8+H3)-((C8+C3)+0.1*(H3-C3))</f>
        <v>547.20000000000073</v>
      </c>
      <c r="L10" s="36"/>
      <c r="M10" s="36"/>
      <c r="N10" s="36"/>
      <c r="O10" s="36"/>
    </row>
    <row r="11" spans="1:15" s="33" customFormat="1" ht="11.25" x14ac:dyDescent="0.2">
      <c r="A11" s="36"/>
      <c r="B11" s="62" t="s">
        <v>23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s="33" customFormat="1" ht="11.25" x14ac:dyDescent="0.2">
      <c r="A12" s="36"/>
      <c r="B12" s="59" t="s">
        <v>5</v>
      </c>
      <c r="C12" s="59">
        <f t="shared" ref="C12:H12" si="4">C3</f>
        <v>300</v>
      </c>
      <c r="D12" s="59">
        <f t="shared" si="4"/>
        <v>500</v>
      </c>
      <c r="E12" s="59">
        <f t="shared" si="4"/>
        <v>1000</v>
      </c>
      <c r="F12" s="59">
        <f t="shared" si="4"/>
        <v>1500</v>
      </c>
      <c r="G12" s="59">
        <f t="shared" si="4"/>
        <v>2000</v>
      </c>
      <c r="H12" s="59">
        <f t="shared" si="4"/>
        <v>2500</v>
      </c>
      <c r="I12" s="36"/>
      <c r="J12" s="36"/>
      <c r="K12" s="36"/>
      <c r="L12" s="36"/>
      <c r="M12" s="36"/>
      <c r="N12" s="36"/>
      <c r="O12" s="36"/>
    </row>
    <row r="13" spans="1:15" s="33" customFormat="1" ht="11.25" x14ac:dyDescent="0.2">
      <c r="A13" s="36"/>
      <c r="B13" s="63">
        <v>0</v>
      </c>
      <c r="C13" s="64">
        <f t="shared" ref="C13:H13" si="5">C8</f>
        <v>4702.7999999999993</v>
      </c>
      <c r="D13" s="64">
        <f t="shared" si="5"/>
        <v>4573.2000000000007</v>
      </c>
      <c r="E13" s="64">
        <f t="shared" si="5"/>
        <v>4246.7999999999993</v>
      </c>
      <c r="F13" s="64">
        <f t="shared" si="5"/>
        <v>3921.6000000000004</v>
      </c>
      <c r="G13" s="64">
        <f t="shared" si="5"/>
        <v>3596.3999999999996</v>
      </c>
      <c r="H13" s="64">
        <f t="shared" si="5"/>
        <v>3270</v>
      </c>
      <c r="I13" s="36"/>
      <c r="J13" s="36"/>
      <c r="K13" s="36"/>
      <c r="L13" s="36"/>
      <c r="M13" s="36"/>
      <c r="N13" s="36"/>
      <c r="O13" s="36"/>
    </row>
    <row r="14" spans="1:15" s="33" customFormat="1" ht="11.25" x14ac:dyDescent="0.2">
      <c r="A14" s="36"/>
      <c r="B14" s="63">
        <f t="shared" ref="B14:B48" si="6">B13+$J$4</f>
        <v>100</v>
      </c>
      <c r="C14" s="64">
        <f t="shared" ref="C14:H29" si="7">IF($B14&lt;=C$12,C$13+$B14,IF($B14&lt;C$12+$I$5*10,C$13+C$12+0.1*($B14-C$12),C$8+C$12+$I$5))</f>
        <v>4802.7999999999993</v>
      </c>
      <c r="D14" s="64">
        <f t="shared" si="7"/>
        <v>4673.2000000000007</v>
      </c>
      <c r="E14" s="64">
        <f t="shared" si="7"/>
        <v>4346.7999999999993</v>
      </c>
      <c r="F14" s="64">
        <f t="shared" si="7"/>
        <v>4021.6000000000004</v>
      </c>
      <c r="G14" s="64">
        <f t="shared" si="7"/>
        <v>3696.3999999999996</v>
      </c>
      <c r="H14" s="64">
        <f t="shared" si="7"/>
        <v>3370</v>
      </c>
      <c r="I14" s="36"/>
      <c r="J14" s="36"/>
      <c r="K14" s="36"/>
      <c r="L14" s="36"/>
      <c r="M14" s="36"/>
      <c r="N14" s="36"/>
      <c r="O14" s="36"/>
    </row>
    <row r="15" spans="1:15" s="33" customFormat="1" ht="11.25" x14ac:dyDescent="0.2">
      <c r="A15" s="36"/>
      <c r="B15" s="63">
        <f t="shared" si="6"/>
        <v>200</v>
      </c>
      <c r="C15" s="64">
        <f t="shared" si="7"/>
        <v>4902.7999999999993</v>
      </c>
      <c r="D15" s="64">
        <f t="shared" si="7"/>
        <v>4773.2000000000007</v>
      </c>
      <c r="E15" s="64">
        <f t="shared" si="7"/>
        <v>4446.7999999999993</v>
      </c>
      <c r="F15" s="64">
        <f t="shared" si="7"/>
        <v>4121.6000000000004</v>
      </c>
      <c r="G15" s="64">
        <f t="shared" si="7"/>
        <v>3796.3999999999996</v>
      </c>
      <c r="H15" s="64">
        <f t="shared" si="7"/>
        <v>3470</v>
      </c>
      <c r="I15" s="36"/>
      <c r="J15" s="36"/>
      <c r="K15" s="36"/>
      <c r="L15" s="36"/>
      <c r="M15" s="36"/>
      <c r="N15" s="36"/>
      <c r="O15" s="36"/>
    </row>
    <row r="16" spans="1:15" s="33" customFormat="1" ht="11.25" x14ac:dyDescent="0.2">
      <c r="A16" s="36"/>
      <c r="B16" s="63">
        <f t="shared" si="6"/>
        <v>300</v>
      </c>
      <c r="C16" s="64">
        <f t="shared" si="7"/>
        <v>5002.7999999999993</v>
      </c>
      <c r="D16" s="64">
        <f t="shared" si="7"/>
        <v>4873.2000000000007</v>
      </c>
      <c r="E16" s="64">
        <f t="shared" si="7"/>
        <v>4546.7999999999993</v>
      </c>
      <c r="F16" s="64">
        <f t="shared" si="7"/>
        <v>4221.6000000000004</v>
      </c>
      <c r="G16" s="64">
        <f t="shared" si="7"/>
        <v>3896.3999999999996</v>
      </c>
      <c r="H16" s="64">
        <f t="shared" si="7"/>
        <v>3570</v>
      </c>
      <c r="I16" s="36"/>
      <c r="J16" s="36"/>
      <c r="K16" s="36"/>
      <c r="L16" s="36"/>
      <c r="M16" s="36"/>
      <c r="N16" s="36"/>
      <c r="O16" s="36"/>
    </row>
    <row r="17" spans="1:15" s="33" customFormat="1" ht="11.25" x14ac:dyDescent="0.2">
      <c r="A17" s="36"/>
      <c r="B17" s="63">
        <f t="shared" si="6"/>
        <v>400</v>
      </c>
      <c r="C17" s="64">
        <f t="shared" si="7"/>
        <v>5012.7999999999993</v>
      </c>
      <c r="D17" s="64">
        <f t="shared" si="7"/>
        <v>4973.2000000000007</v>
      </c>
      <c r="E17" s="64">
        <f t="shared" si="7"/>
        <v>4646.7999999999993</v>
      </c>
      <c r="F17" s="64">
        <f t="shared" si="7"/>
        <v>4321.6000000000004</v>
      </c>
      <c r="G17" s="64">
        <f t="shared" si="7"/>
        <v>3996.3999999999996</v>
      </c>
      <c r="H17" s="64">
        <f t="shared" si="7"/>
        <v>3670</v>
      </c>
      <c r="I17" s="36"/>
      <c r="J17" s="36"/>
      <c r="K17" s="36"/>
      <c r="L17" s="36"/>
      <c r="M17" s="36"/>
      <c r="N17" s="36"/>
      <c r="O17" s="36"/>
    </row>
    <row r="18" spans="1:15" s="33" customFormat="1" ht="11.25" x14ac:dyDescent="0.2">
      <c r="A18" s="36"/>
      <c r="B18" s="63">
        <f t="shared" si="6"/>
        <v>500</v>
      </c>
      <c r="C18" s="64">
        <f t="shared" si="7"/>
        <v>5022.7999999999993</v>
      </c>
      <c r="D18" s="64">
        <f t="shared" si="7"/>
        <v>5073.2000000000007</v>
      </c>
      <c r="E18" s="64">
        <f t="shared" si="7"/>
        <v>4746.7999999999993</v>
      </c>
      <c r="F18" s="64">
        <f t="shared" si="7"/>
        <v>4421.6000000000004</v>
      </c>
      <c r="G18" s="64">
        <f t="shared" si="7"/>
        <v>4096.3999999999996</v>
      </c>
      <c r="H18" s="64">
        <f t="shared" si="7"/>
        <v>3770</v>
      </c>
      <c r="I18" s="36"/>
      <c r="J18" s="36"/>
      <c r="K18" s="36"/>
      <c r="L18" s="36"/>
      <c r="M18" s="36"/>
      <c r="N18" s="36"/>
      <c r="O18" s="36"/>
    </row>
    <row r="19" spans="1:15" s="33" customFormat="1" ht="11.25" x14ac:dyDescent="0.2">
      <c r="A19" s="36"/>
      <c r="B19" s="63">
        <f t="shared" si="6"/>
        <v>600</v>
      </c>
      <c r="C19" s="64">
        <f t="shared" si="7"/>
        <v>5032.7999999999993</v>
      </c>
      <c r="D19" s="64">
        <f t="shared" si="7"/>
        <v>5083.2000000000007</v>
      </c>
      <c r="E19" s="64">
        <f t="shared" si="7"/>
        <v>4846.7999999999993</v>
      </c>
      <c r="F19" s="64">
        <f t="shared" si="7"/>
        <v>4521.6000000000004</v>
      </c>
      <c r="G19" s="64">
        <f t="shared" si="7"/>
        <v>4196.3999999999996</v>
      </c>
      <c r="H19" s="64">
        <f t="shared" si="7"/>
        <v>3870</v>
      </c>
      <c r="I19" s="36"/>
      <c r="J19" s="36"/>
      <c r="K19" s="36"/>
      <c r="L19" s="36"/>
      <c r="M19" s="36"/>
      <c r="N19" s="36"/>
      <c r="O19" s="36"/>
    </row>
    <row r="20" spans="1:15" s="33" customFormat="1" ht="11.25" x14ac:dyDescent="0.2">
      <c r="A20" s="36"/>
      <c r="B20" s="63">
        <f t="shared" si="6"/>
        <v>700</v>
      </c>
      <c r="C20" s="64">
        <f t="shared" si="7"/>
        <v>5042.7999999999993</v>
      </c>
      <c r="D20" s="64">
        <f t="shared" si="7"/>
        <v>5093.2000000000007</v>
      </c>
      <c r="E20" s="64">
        <f t="shared" si="7"/>
        <v>4946.7999999999993</v>
      </c>
      <c r="F20" s="64">
        <f t="shared" si="7"/>
        <v>4621.6000000000004</v>
      </c>
      <c r="G20" s="64">
        <f t="shared" si="7"/>
        <v>4296.3999999999996</v>
      </c>
      <c r="H20" s="64">
        <f t="shared" si="7"/>
        <v>3970</v>
      </c>
      <c r="I20" s="36"/>
      <c r="J20" s="36"/>
      <c r="K20" s="36"/>
      <c r="L20" s="36"/>
      <c r="M20" s="36"/>
      <c r="N20" s="36"/>
      <c r="O20" s="36"/>
    </row>
    <row r="21" spans="1:15" s="33" customFormat="1" ht="11.25" x14ac:dyDescent="0.2">
      <c r="A21" s="36"/>
      <c r="B21" s="63">
        <f t="shared" si="6"/>
        <v>800</v>
      </c>
      <c r="C21" s="64">
        <f t="shared" si="7"/>
        <v>5052.7999999999993</v>
      </c>
      <c r="D21" s="64">
        <f t="shared" si="7"/>
        <v>5103.2000000000007</v>
      </c>
      <c r="E21" s="64">
        <f t="shared" si="7"/>
        <v>5046.7999999999993</v>
      </c>
      <c r="F21" s="64">
        <f t="shared" si="7"/>
        <v>4721.6000000000004</v>
      </c>
      <c r="G21" s="64">
        <f t="shared" si="7"/>
        <v>4396.3999999999996</v>
      </c>
      <c r="H21" s="64">
        <f t="shared" si="7"/>
        <v>4070</v>
      </c>
      <c r="I21" s="36"/>
      <c r="J21" s="36"/>
      <c r="K21" s="36"/>
      <c r="L21" s="36"/>
      <c r="M21" s="36"/>
      <c r="N21" s="36"/>
      <c r="O21" s="36"/>
    </row>
    <row r="22" spans="1:15" s="33" customFormat="1" ht="11.25" x14ac:dyDescent="0.2">
      <c r="A22" s="36"/>
      <c r="B22" s="63">
        <f t="shared" si="6"/>
        <v>900</v>
      </c>
      <c r="C22" s="64">
        <f t="shared" si="7"/>
        <v>5062.7999999999993</v>
      </c>
      <c r="D22" s="64">
        <f t="shared" si="7"/>
        <v>5113.2000000000007</v>
      </c>
      <c r="E22" s="64">
        <f t="shared" si="7"/>
        <v>5146.7999999999993</v>
      </c>
      <c r="F22" s="64">
        <f t="shared" si="7"/>
        <v>4821.6000000000004</v>
      </c>
      <c r="G22" s="64">
        <f t="shared" si="7"/>
        <v>4496.3999999999996</v>
      </c>
      <c r="H22" s="64">
        <f t="shared" si="7"/>
        <v>4170</v>
      </c>
      <c r="I22" s="36"/>
      <c r="J22" s="36"/>
      <c r="K22" s="36"/>
      <c r="L22" s="36"/>
      <c r="M22" s="36"/>
      <c r="N22" s="36"/>
      <c r="O22" s="36"/>
    </row>
    <row r="23" spans="1:15" s="33" customFormat="1" ht="11.25" x14ac:dyDescent="0.2">
      <c r="A23" s="36"/>
      <c r="B23" s="63">
        <f t="shared" si="6"/>
        <v>1000</v>
      </c>
      <c r="C23" s="64">
        <f t="shared" si="7"/>
        <v>5072.7999999999993</v>
      </c>
      <c r="D23" s="64">
        <f t="shared" si="7"/>
        <v>5123.2000000000007</v>
      </c>
      <c r="E23" s="64">
        <f t="shared" si="7"/>
        <v>5246.7999999999993</v>
      </c>
      <c r="F23" s="64">
        <f t="shared" si="7"/>
        <v>4921.6000000000004</v>
      </c>
      <c r="G23" s="64">
        <f t="shared" si="7"/>
        <v>4596.3999999999996</v>
      </c>
      <c r="H23" s="64">
        <f t="shared" si="7"/>
        <v>4270</v>
      </c>
      <c r="I23" s="36"/>
      <c r="J23" s="36"/>
      <c r="K23" s="36"/>
      <c r="L23" s="36"/>
      <c r="M23" s="36"/>
      <c r="N23" s="36"/>
      <c r="O23" s="36"/>
    </row>
    <row r="24" spans="1:15" s="33" customFormat="1" ht="11.25" x14ac:dyDescent="0.2">
      <c r="A24" s="36"/>
      <c r="B24" s="63">
        <f t="shared" si="6"/>
        <v>1100</v>
      </c>
      <c r="C24" s="64">
        <f t="shared" si="7"/>
        <v>5082.7999999999993</v>
      </c>
      <c r="D24" s="64">
        <f t="shared" si="7"/>
        <v>5133.2000000000007</v>
      </c>
      <c r="E24" s="64">
        <f t="shared" si="7"/>
        <v>5256.7999999999993</v>
      </c>
      <c r="F24" s="64">
        <f t="shared" si="7"/>
        <v>5021.6000000000004</v>
      </c>
      <c r="G24" s="64">
        <f t="shared" si="7"/>
        <v>4696.3999999999996</v>
      </c>
      <c r="H24" s="64">
        <f t="shared" si="7"/>
        <v>4370</v>
      </c>
      <c r="I24" s="36"/>
      <c r="J24" s="36"/>
      <c r="K24" s="36"/>
      <c r="L24" s="36"/>
      <c r="M24" s="36"/>
      <c r="N24" s="36"/>
      <c r="O24" s="36"/>
    </row>
    <row r="25" spans="1:15" s="33" customFormat="1" ht="11.25" x14ac:dyDescent="0.2">
      <c r="A25" s="36"/>
      <c r="B25" s="63">
        <f t="shared" si="6"/>
        <v>1200</v>
      </c>
      <c r="C25" s="64">
        <f t="shared" si="7"/>
        <v>5092.7999999999993</v>
      </c>
      <c r="D25" s="64">
        <f t="shared" si="7"/>
        <v>5143.2000000000007</v>
      </c>
      <c r="E25" s="64">
        <f t="shared" si="7"/>
        <v>5266.7999999999993</v>
      </c>
      <c r="F25" s="64">
        <f t="shared" si="7"/>
        <v>5121.6000000000004</v>
      </c>
      <c r="G25" s="64">
        <f t="shared" si="7"/>
        <v>4796.3999999999996</v>
      </c>
      <c r="H25" s="64">
        <f t="shared" si="7"/>
        <v>4470</v>
      </c>
      <c r="I25" s="36"/>
      <c r="J25" s="36"/>
      <c r="K25" s="36"/>
      <c r="L25" s="36"/>
      <c r="M25" s="36"/>
      <c r="N25" s="36"/>
      <c r="O25" s="36"/>
    </row>
    <row r="26" spans="1:15" s="33" customFormat="1" ht="11.25" x14ac:dyDescent="0.2">
      <c r="A26" s="36"/>
      <c r="B26" s="63">
        <f t="shared" si="6"/>
        <v>1300</v>
      </c>
      <c r="C26" s="64">
        <f t="shared" si="7"/>
        <v>5102.7999999999993</v>
      </c>
      <c r="D26" s="64">
        <f t="shared" si="7"/>
        <v>5153.2000000000007</v>
      </c>
      <c r="E26" s="64">
        <f t="shared" si="7"/>
        <v>5276.7999999999993</v>
      </c>
      <c r="F26" s="64">
        <f t="shared" si="7"/>
        <v>5221.6000000000004</v>
      </c>
      <c r="G26" s="64">
        <f t="shared" si="7"/>
        <v>4896.3999999999996</v>
      </c>
      <c r="H26" s="64">
        <f t="shared" si="7"/>
        <v>4570</v>
      </c>
      <c r="I26" s="36"/>
      <c r="J26" s="36"/>
      <c r="K26" s="36"/>
      <c r="L26" s="36"/>
      <c r="M26" s="36"/>
      <c r="N26" s="36"/>
      <c r="O26" s="36"/>
    </row>
    <row r="27" spans="1:15" s="33" customFormat="1" ht="11.25" x14ac:dyDescent="0.2">
      <c r="A27" s="36"/>
      <c r="B27" s="63">
        <f t="shared" si="6"/>
        <v>1400</v>
      </c>
      <c r="C27" s="64">
        <f t="shared" si="7"/>
        <v>5112.7999999999993</v>
      </c>
      <c r="D27" s="64">
        <f t="shared" si="7"/>
        <v>5163.2000000000007</v>
      </c>
      <c r="E27" s="64">
        <f t="shared" si="7"/>
        <v>5286.7999999999993</v>
      </c>
      <c r="F27" s="64">
        <f t="shared" si="7"/>
        <v>5321.6</v>
      </c>
      <c r="G27" s="64">
        <f t="shared" si="7"/>
        <v>4996.3999999999996</v>
      </c>
      <c r="H27" s="64">
        <f t="shared" si="7"/>
        <v>4670</v>
      </c>
      <c r="I27" s="36"/>
      <c r="J27" s="36"/>
      <c r="K27" s="36"/>
      <c r="L27" s="36"/>
      <c r="M27" s="36"/>
      <c r="N27" s="36"/>
      <c r="O27" s="36"/>
    </row>
    <row r="28" spans="1:15" s="33" customFormat="1" ht="11.25" x14ac:dyDescent="0.2">
      <c r="A28" s="36"/>
      <c r="B28" s="63">
        <f t="shared" si="6"/>
        <v>1500</v>
      </c>
      <c r="C28" s="64">
        <f t="shared" si="7"/>
        <v>5122.7999999999993</v>
      </c>
      <c r="D28" s="64">
        <f t="shared" si="7"/>
        <v>5173.2000000000007</v>
      </c>
      <c r="E28" s="64">
        <f t="shared" si="7"/>
        <v>5296.7999999999993</v>
      </c>
      <c r="F28" s="64">
        <f t="shared" si="7"/>
        <v>5421.6</v>
      </c>
      <c r="G28" s="64">
        <f t="shared" si="7"/>
        <v>5096.3999999999996</v>
      </c>
      <c r="H28" s="64">
        <f t="shared" si="7"/>
        <v>4770</v>
      </c>
      <c r="I28" s="36"/>
      <c r="J28" s="36"/>
      <c r="K28" s="36"/>
      <c r="L28" s="36"/>
      <c r="M28" s="36"/>
      <c r="N28" s="36"/>
      <c r="O28" s="36"/>
    </row>
    <row r="29" spans="1:15" s="33" customFormat="1" ht="11.25" x14ac:dyDescent="0.2">
      <c r="A29" s="36"/>
      <c r="B29" s="63">
        <f t="shared" si="6"/>
        <v>1600</v>
      </c>
      <c r="C29" s="64">
        <f t="shared" si="7"/>
        <v>5132.7999999999993</v>
      </c>
      <c r="D29" s="64">
        <f t="shared" si="7"/>
        <v>5183.2000000000007</v>
      </c>
      <c r="E29" s="64">
        <f t="shared" si="7"/>
        <v>5306.7999999999993</v>
      </c>
      <c r="F29" s="64">
        <f t="shared" si="7"/>
        <v>5431.6</v>
      </c>
      <c r="G29" s="64">
        <f t="shared" si="7"/>
        <v>5196.3999999999996</v>
      </c>
      <c r="H29" s="64">
        <f t="shared" si="7"/>
        <v>4870</v>
      </c>
      <c r="I29" s="36"/>
      <c r="J29" s="36"/>
      <c r="K29" s="36"/>
      <c r="L29" s="36"/>
      <c r="M29" s="36"/>
      <c r="N29" s="36"/>
      <c r="O29" s="36"/>
    </row>
    <row r="30" spans="1:15" s="33" customFormat="1" ht="11.25" x14ac:dyDescent="0.2">
      <c r="A30" s="36"/>
      <c r="B30" s="63">
        <f t="shared" si="6"/>
        <v>1700</v>
      </c>
      <c r="C30" s="64">
        <f t="shared" ref="C30:H45" si="8">IF($B30&lt;=C$12,C$13+$B30,IF($B30&lt;C$12+$I$5*10,C$13+C$12+0.1*($B30-C$12),C$8+C$12+$I$5))</f>
        <v>5142.7999999999993</v>
      </c>
      <c r="D30" s="64">
        <f t="shared" si="8"/>
        <v>5193.2000000000007</v>
      </c>
      <c r="E30" s="64">
        <f t="shared" si="8"/>
        <v>5316.7999999999993</v>
      </c>
      <c r="F30" s="64">
        <f t="shared" si="8"/>
        <v>5441.6</v>
      </c>
      <c r="G30" s="64">
        <f t="shared" si="8"/>
        <v>5296.4</v>
      </c>
      <c r="H30" s="64">
        <f t="shared" si="8"/>
        <v>4970</v>
      </c>
      <c r="I30" s="36"/>
      <c r="J30" s="36"/>
      <c r="K30" s="36"/>
      <c r="L30" s="36"/>
      <c r="M30" s="36"/>
      <c r="N30" s="36"/>
      <c r="O30" s="36"/>
    </row>
    <row r="31" spans="1:15" s="33" customFormat="1" ht="11.25" x14ac:dyDescent="0.2">
      <c r="A31" s="36"/>
      <c r="B31" s="63">
        <f t="shared" si="6"/>
        <v>1800</v>
      </c>
      <c r="C31" s="64">
        <f t="shared" si="8"/>
        <v>5152.7999999999993</v>
      </c>
      <c r="D31" s="64">
        <f t="shared" si="8"/>
        <v>5203.2000000000007</v>
      </c>
      <c r="E31" s="64">
        <f t="shared" si="8"/>
        <v>5326.7999999999993</v>
      </c>
      <c r="F31" s="64">
        <f t="shared" si="8"/>
        <v>5451.6</v>
      </c>
      <c r="G31" s="64">
        <f t="shared" si="8"/>
        <v>5396.4</v>
      </c>
      <c r="H31" s="64">
        <f t="shared" si="8"/>
        <v>5070</v>
      </c>
      <c r="I31" s="36"/>
      <c r="J31" s="36"/>
      <c r="K31" s="36"/>
      <c r="L31" s="36"/>
      <c r="M31" s="36"/>
      <c r="N31" s="36"/>
      <c r="O31" s="36"/>
    </row>
    <row r="32" spans="1:15" s="33" customFormat="1" ht="11.25" x14ac:dyDescent="0.2">
      <c r="A32" s="36"/>
      <c r="B32" s="63">
        <f t="shared" si="6"/>
        <v>1900</v>
      </c>
      <c r="C32" s="64">
        <f t="shared" si="8"/>
        <v>5162.7999999999993</v>
      </c>
      <c r="D32" s="64">
        <f t="shared" si="8"/>
        <v>5213.2000000000007</v>
      </c>
      <c r="E32" s="64">
        <f t="shared" si="8"/>
        <v>5336.7999999999993</v>
      </c>
      <c r="F32" s="64">
        <f t="shared" si="8"/>
        <v>5461.6</v>
      </c>
      <c r="G32" s="64">
        <f t="shared" si="8"/>
        <v>5496.4</v>
      </c>
      <c r="H32" s="64">
        <f t="shared" si="8"/>
        <v>5170</v>
      </c>
      <c r="I32" s="36"/>
      <c r="J32" s="36"/>
      <c r="K32" s="36"/>
      <c r="L32" s="36"/>
      <c r="M32" s="36"/>
      <c r="N32" s="36"/>
      <c r="O32" s="36"/>
    </row>
    <row r="33" spans="1:15" s="33" customFormat="1" ht="11.25" x14ac:dyDescent="0.2">
      <c r="A33" s="36"/>
      <c r="B33" s="63">
        <f t="shared" si="6"/>
        <v>2000</v>
      </c>
      <c r="C33" s="64">
        <f t="shared" si="8"/>
        <v>5172.7999999999993</v>
      </c>
      <c r="D33" s="64">
        <f t="shared" si="8"/>
        <v>5223.2000000000007</v>
      </c>
      <c r="E33" s="64">
        <f t="shared" si="8"/>
        <v>5346.7999999999993</v>
      </c>
      <c r="F33" s="64">
        <f t="shared" si="8"/>
        <v>5471.6</v>
      </c>
      <c r="G33" s="64">
        <f t="shared" si="8"/>
        <v>5596.4</v>
      </c>
      <c r="H33" s="64">
        <f t="shared" si="8"/>
        <v>5270</v>
      </c>
      <c r="I33" s="36"/>
      <c r="J33" s="36"/>
      <c r="K33" s="36"/>
      <c r="L33" s="36"/>
      <c r="M33" s="36"/>
      <c r="N33" s="36"/>
      <c r="O33" s="36"/>
    </row>
    <row r="34" spans="1:15" s="33" customFormat="1" ht="11.25" x14ac:dyDescent="0.2">
      <c r="A34" s="36"/>
      <c r="B34" s="63">
        <f t="shared" si="6"/>
        <v>2100</v>
      </c>
      <c r="C34" s="64">
        <f t="shared" si="8"/>
        <v>5182.7999999999993</v>
      </c>
      <c r="D34" s="64">
        <f t="shared" si="8"/>
        <v>5233.2000000000007</v>
      </c>
      <c r="E34" s="64">
        <f t="shared" si="8"/>
        <v>5356.7999999999993</v>
      </c>
      <c r="F34" s="64">
        <f t="shared" si="8"/>
        <v>5481.6</v>
      </c>
      <c r="G34" s="64">
        <f t="shared" si="8"/>
        <v>5606.4</v>
      </c>
      <c r="H34" s="64">
        <f t="shared" si="8"/>
        <v>5370</v>
      </c>
      <c r="I34" s="36"/>
      <c r="J34" s="36"/>
      <c r="K34" s="36"/>
      <c r="L34" s="36"/>
      <c r="M34" s="36"/>
      <c r="N34" s="36"/>
      <c r="O34" s="36"/>
    </row>
    <row r="35" spans="1:15" s="33" customFormat="1" ht="11.25" x14ac:dyDescent="0.2">
      <c r="A35" s="36"/>
      <c r="B35" s="63">
        <f t="shared" si="6"/>
        <v>2200</v>
      </c>
      <c r="C35" s="64">
        <f t="shared" si="8"/>
        <v>5192.7999999999993</v>
      </c>
      <c r="D35" s="64">
        <f t="shared" si="8"/>
        <v>5243.2000000000007</v>
      </c>
      <c r="E35" s="64">
        <f t="shared" si="8"/>
        <v>5366.7999999999993</v>
      </c>
      <c r="F35" s="64">
        <f t="shared" si="8"/>
        <v>5491.6</v>
      </c>
      <c r="G35" s="64">
        <f t="shared" si="8"/>
        <v>5616.4</v>
      </c>
      <c r="H35" s="64">
        <f t="shared" si="8"/>
        <v>5470</v>
      </c>
      <c r="I35" s="36"/>
      <c r="J35" s="36"/>
      <c r="K35" s="36"/>
      <c r="L35" s="36"/>
      <c r="M35" s="36"/>
      <c r="N35" s="36"/>
      <c r="O35" s="36"/>
    </row>
    <row r="36" spans="1:15" s="33" customFormat="1" ht="11.25" x14ac:dyDescent="0.2">
      <c r="A36" s="36"/>
      <c r="B36" s="63">
        <f t="shared" si="6"/>
        <v>2300</v>
      </c>
      <c r="C36" s="64">
        <f t="shared" si="8"/>
        <v>5202.7999999999993</v>
      </c>
      <c r="D36" s="64">
        <f t="shared" si="8"/>
        <v>5253.2000000000007</v>
      </c>
      <c r="E36" s="64">
        <f t="shared" si="8"/>
        <v>5376.7999999999993</v>
      </c>
      <c r="F36" s="64">
        <f t="shared" si="8"/>
        <v>5501.6</v>
      </c>
      <c r="G36" s="64">
        <f t="shared" si="8"/>
        <v>5626.4</v>
      </c>
      <c r="H36" s="64">
        <f t="shared" si="8"/>
        <v>5570</v>
      </c>
      <c r="I36" s="36"/>
      <c r="J36" s="36"/>
      <c r="K36" s="36"/>
      <c r="L36" s="36"/>
      <c r="M36" s="36"/>
      <c r="N36" s="36"/>
      <c r="O36" s="36"/>
    </row>
    <row r="37" spans="1:15" s="33" customFormat="1" ht="11.25" x14ac:dyDescent="0.2">
      <c r="A37" s="36"/>
      <c r="B37" s="63">
        <f t="shared" si="6"/>
        <v>2400</v>
      </c>
      <c r="C37" s="64">
        <f t="shared" si="8"/>
        <v>5212.7999999999993</v>
      </c>
      <c r="D37" s="64">
        <f t="shared" si="8"/>
        <v>5263.2000000000007</v>
      </c>
      <c r="E37" s="64">
        <f t="shared" si="8"/>
        <v>5386.7999999999993</v>
      </c>
      <c r="F37" s="64">
        <f t="shared" si="8"/>
        <v>5511.6</v>
      </c>
      <c r="G37" s="64">
        <f t="shared" si="8"/>
        <v>5636.4</v>
      </c>
      <c r="H37" s="64">
        <f t="shared" si="8"/>
        <v>5670</v>
      </c>
      <c r="I37" s="36"/>
      <c r="J37" s="36"/>
      <c r="K37" s="36"/>
      <c r="L37" s="36"/>
      <c r="M37" s="36"/>
      <c r="N37" s="36"/>
      <c r="O37" s="36"/>
    </row>
    <row r="38" spans="1:15" s="33" customFormat="1" ht="11.25" x14ac:dyDescent="0.2">
      <c r="A38" s="36"/>
      <c r="B38" s="63">
        <f t="shared" si="6"/>
        <v>2500</v>
      </c>
      <c r="C38" s="64">
        <f t="shared" si="8"/>
        <v>5222.7999999999993</v>
      </c>
      <c r="D38" s="64">
        <f t="shared" si="8"/>
        <v>5273.2000000000007</v>
      </c>
      <c r="E38" s="64">
        <f t="shared" si="8"/>
        <v>5396.7999999999993</v>
      </c>
      <c r="F38" s="64">
        <f t="shared" si="8"/>
        <v>5521.6</v>
      </c>
      <c r="G38" s="64">
        <f t="shared" si="8"/>
        <v>5646.4</v>
      </c>
      <c r="H38" s="64">
        <f t="shared" si="8"/>
        <v>5770</v>
      </c>
      <c r="I38" s="36"/>
      <c r="J38" s="36"/>
      <c r="K38" s="36"/>
      <c r="L38" s="36"/>
      <c r="M38" s="36"/>
      <c r="N38" s="36"/>
      <c r="O38" s="36"/>
    </row>
    <row r="39" spans="1:15" s="33" customFormat="1" ht="11.25" x14ac:dyDescent="0.2">
      <c r="A39" s="36"/>
      <c r="B39" s="63">
        <f t="shared" si="6"/>
        <v>2600</v>
      </c>
      <c r="C39" s="64">
        <f t="shared" si="8"/>
        <v>5232.7999999999993</v>
      </c>
      <c r="D39" s="64">
        <f t="shared" si="8"/>
        <v>5283.2000000000007</v>
      </c>
      <c r="E39" s="64">
        <f t="shared" si="8"/>
        <v>5406.7999999999993</v>
      </c>
      <c r="F39" s="64">
        <f t="shared" si="8"/>
        <v>5531.6</v>
      </c>
      <c r="G39" s="64">
        <f t="shared" si="8"/>
        <v>5656.4</v>
      </c>
      <c r="H39" s="64">
        <f t="shared" si="8"/>
        <v>5780</v>
      </c>
      <c r="I39" s="36"/>
      <c r="J39" s="36"/>
      <c r="K39" s="36"/>
      <c r="L39" s="36"/>
      <c r="M39" s="36"/>
      <c r="N39" s="36"/>
      <c r="O39" s="36"/>
    </row>
    <row r="40" spans="1:15" s="33" customFormat="1" ht="11.25" x14ac:dyDescent="0.2">
      <c r="A40" s="36"/>
      <c r="B40" s="63">
        <f t="shared" si="6"/>
        <v>2700</v>
      </c>
      <c r="C40" s="64">
        <f t="shared" si="8"/>
        <v>5242.7999999999993</v>
      </c>
      <c r="D40" s="64">
        <f t="shared" si="8"/>
        <v>5293.2000000000007</v>
      </c>
      <c r="E40" s="64">
        <f t="shared" si="8"/>
        <v>5416.7999999999993</v>
      </c>
      <c r="F40" s="64">
        <f t="shared" si="8"/>
        <v>5541.6</v>
      </c>
      <c r="G40" s="64">
        <f t="shared" si="8"/>
        <v>5666.4</v>
      </c>
      <c r="H40" s="64">
        <f t="shared" si="8"/>
        <v>5790</v>
      </c>
      <c r="I40" s="36"/>
      <c r="J40" s="36"/>
      <c r="K40" s="36"/>
      <c r="L40" s="36"/>
      <c r="M40" s="36"/>
      <c r="N40" s="36"/>
      <c r="O40" s="36"/>
    </row>
    <row r="41" spans="1:15" s="33" customFormat="1" ht="11.25" x14ac:dyDescent="0.2">
      <c r="A41" s="36"/>
      <c r="B41" s="63">
        <f t="shared" si="6"/>
        <v>2800</v>
      </c>
      <c r="C41" s="64">
        <f t="shared" si="8"/>
        <v>5252.7999999999993</v>
      </c>
      <c r="D41" s="64">
        <f t="shared" si="8"/>
        <v>5303.2000000000007</v>
      </c>
      <c r="E41" s="64">
        <f t="shared" si="8"/>
        <v>5426.7999999999993</v>
      </c>
      <c r="F41" s="64">
        <f t="shared" si="8"/>
        <v>5551.6</v>
      </c>
      <c r="G41" s="64">
        <f t="shared" si="8"/>
        <v>5676.4</v>
      </c>
      <c r="H41" s="64">
        <f t="shared" si="8"/>
        <v>5800</v>
      </c>
      <c r="I41" s="36"/>
      <c r="J41" s="36"/>
      <c r="K41" s="36"/>
      <c r="L41" s="36"/>
      <c r="M41" s="36"/>
      <c r="N41" s="36"/>
      <c r="O41" s="36"/>
    </row>
    <row r="42" spans="1:15" s="33" customFormat="1" ht="11.25" x14ac:dyDescent="0.2">
      <c r="A42" s="36"/>
      <c r="B42" s="63">
        <f t="shared" si="6"/>
        <v>2900</v>
      </c>
      <c r="C42" s="64">
        <f t="shared" si="8"/>
        <v>5262.7999999999993</v>
      </c>
      <c r="D42" s="64">
        <f t="shared" si="8"/>
        <v>5313.2000000000007</v>
      </c>
      <c r="E42" s="64">
        <f t="shared" si="8"/>
        <v>5436.7999999999993</v>
      </c>
      <c r="F42" s="64">
        <f t="shared" si="8"/>
        <v>5561.6</v>
      </c>
      <c r="G42" s="64">
        <f t="shared" si="8"/>
        <v>5686.4</v>
      </c>
      <c r="H42" s="64">
        <f t="shared" si="8"/>
        <v>5810</v>
      </c>
      <c r="I42" s="36"/>
      <c r="J42" s="36"/>
      <c r="K42" s="36"/>
      <c r="L42" s="36"/>
      <c r="M42" s="36"/>
      <c r="N42" s="36"/>
      <c r="O42" s="36"/>
    </row>
    <row r="43" spans="1:15" s="33" customFormat="1" ht="11.25" x14ac:dyDescent="0.2">
      <c r="A43" s="36"/>
      <c r="B43" s="63">
        <f t="shared" si="6"/>
        <v>3000</v>
      </c>
      <c r="C43" s="64">
        <f t="shared" si="8"/>
        <v>5272.7999999999993</v>
      </c>
      <c r="D43" s="64">
        <f t="shared" si="8"/>
        <v>5323.2000000000007</v>
      </c>
      <c r="E43" s="64">
        <f t="shared" si="8"/>
        <v>5446.7999999999993</v>
      </c>
      <c r="F43" s="64">
        <f t="shared" si="8"/>
        <v>5571.6</v>
      </c>
      <c r="G43" s="64">
        <f t="shared" si="8"/>
        <v>5696.4</v>
      </c>
      <c r="H43" s="64">
        <f t="shared" si="8"/>
        <v>5820</v>
      </c>
      <c r="I43" s="36"/>
      <c r="J43" s="36"/>
      <c r="K43" s="36"/>
      <c r="L43" s="36"/>
      <c r="M43" s="36"/>
      <c r="N43" s="36"/>
      <c r="O43" s="36"/>
    </row>
    <row r="44" spans="1:15" s="33" customFormat="1" ht="11.25" x14ac:dyDescent="0.2">
      <c r="A44" s="36"/>
      <c r="B44" s="63">
        <f t="shared" si="6"/>
        <v>3100</v>
      </c>
      <c r="C44" s="64">
        <f t="shared" si="8"/>
        <v>5282.7999999999993</v>
      </c>
      <c r="D44" s="64">
        <f t="shared" si="8"/>
        <v>5333.2000000000007</v>
      </c>
      <c r="E44" s="64">
        <f t="shared" si="8"/>
        <v>5456.7999999999993</v>
      </c>
      <c r="F44" s="64">
        <f t="shared" si="8"/>
        <v>5581.6</v>
      </c>
      <c r="G44" s="64">
        <f t="shared" si="8"/>
        <v>5706.4</v>
      </c>
      <c r="H44" s="64">
        <f t="shared" si="8"/>
        <v>5830</v>
      </c>
      <c r="I44" s="36"/>
      <c r="J44" s="36"/>
      <c r="K44" s="36"/>
      <c r="L44" s="36"/>
      <c r="M44" s="36"/>
      <c r="N44" s="36"/>
      <c r="O44" s="36"/>
    </row>
    <row r="45" spans="1:15" s="33" customFormat="1" ht="11.25" x14ac:dyDescent="0.2">
      <c r="A45" s="36"/>
      <c r="B45" s="63">
        <f t="shared" si="6"/>
        <v>3200</v>
      </c>
      <c r="C45" s="64">
        <f t="shared" si="8"/>
        <v>5292.7999999999993</v>
      </c>
      <c r="D45" s="64">
        <f t="shared" si="8"/>
        <v>5343.2000000000007</v>
      </c>
      <c r="E45" s="64">
        <f t="shared" si="8"/>
        <v>5466.7999999999993</v>
      </c>
      <c r="F45" s="64">
        <f t="shared" si="8"/>
        <v>5591.6</v>
      </c>
      <c r="G45" s="64">
        <f t="shared" si="8"/>
        <v>5716.4</v>
      </c>
      <c r="H45" s="64">
        <f t="shared" si="8"/>
        <v>5840</v>
      </c>
      <c r="I45" s="36"/>
      <c r="J45" s="36"/>
      <c r="K45" s="36"/>
      <c r="L45" s="36"/>
      <c r="M45" s="36"/>
      <c r="N45" s="36"/>
      <c r="O45" s="36"/>
    </row>
    <row r="46" spans="1:15" s="33" customFormat="1" ht="11.25" x14ac:dyDescent="0.2">
      <c r="A46" s="36"/>
      <c r="B46" s="63">
        <f t="shared" si="6"/>
        <v>3300</v>
      </c>
      <c r="C46" s="64">
        <f t="shared" ref="C46:H48" si="9">IF($B46&lt;=C$12,C$13+$B46,IF($B46&lt;C$12+$I$5*10,C$13+C$12+0.1*($B46-C$12),C$8+C$12+$I$5))</f>
        <v>5302.7999999999993</v>
      </c>
      <c r="D46" s="64">
        <f t="shared" si="9"/>
        <v>5353.2000000000007</v>
      </c>
      <c r="E46" s="64">
        <f t="shared" si="9"/>
        <v>5476.7999999999993</v>
      </c>
      <c r="F46" s="64">
        <f t="shared" si="9"/>
        <v>5601.6</v>
      </c>
      <c r="G46" s="64">
        <f t="shared" si="9"/>
        <v>5726.4</v>
      </c>
      <c r="H46" s="64">
        <f t="shared" si="9"/>
        <v>5850</v>
      </c>
      <c r="I46" s="36"/>
      <c r="J46" s="36"/>
      <c r="K46" s="36"/>
      <c r="L46" s="36"/>
      <c r="M46" s="36"/>
      <c r="N46" s="36"/>
      <c r="O46" s="36"/>
    </row>
    <row r="47" spans="1:15" s="33" customFormat="1" ht="11.25" x14ac:dyDescent="0.2">
      <c r="A47" s="36"/>
      <c r="B47" s="63">
        <f t="shared" si="6"/>
        <v>3400</v>
      </c>
      <c r="C47" s="64">
        <f t="shared" si="9"/>
        <v>5312.7999999999993</v>
      </c>
      <c r="D47" s="64">
        <f t="shared" si="9"/>
        <v>5363.2000000000007</v>
      </c>
      <c r="E47" s="64">
        <f t="shared" si="9"/>
        <v>5486.7999999999993</v>
      </c>
      <c r="F47" s="64">
        <f t="shared" si="9"/>
        <v>5611.6</v>
      </c>
      <c r="G47" s="64">
        <f t="shared" si="9"/>
        <v>5736.4</v>
      </c>
      <c r="H47" s="64">
        <f t="shared" si="9"/>
        <v>5860</v>
      </c>
      <c r="I47" s="36"/>
      <c r="J47" s="36"/>
      <c r="K47" s="36"/>
      <c r="L47" s="36"/>
      <c r="M47" s="36"/>
      <c r="N47" s="36"/>
      <c r="O47" s="36"/>
    </row>
    <row r="48" spans="1:15" s="33" customFormat="1" ht="11.25" x14ac:dyDescent="0.2">
      <c r="A48" s="36"/>
      <c r="B48" s="63">
        <f t="shared" si="6"/>
        <v>3500</v>
      </c>
      <c r="C48" s="64">
        <f t="shared" si="9"/>
        <v>5322.7999999999993</v>
      </c>
      <c r="D48" s="64">
        <f t="shared" si="9"/>
        <v>5373.2000000000007</v>
      </c>
      <c r="E48" s="64">
        <f t="shared" si="9"/>
        <v>5496.7999999999993</v>
      </c>
      <c r="F48" s="64">
        <f t="shared" si="9"/>
        <v>5621.6</v>
      </c>
      <c r="G48" s="64">
        <f t="shared" si="9"/>
        <v>5746.4</v>
      </c>
      <c r="H48" s="64">
        <f t="shared" si="9"/>
        <v>5870</v>
      </c>
      <c r="I48" s="36"/>
      <c r="J48" s="36"/>
      <c r="K48" s="36"/>
      <c r="L48" s="36"/>
      <c r="M48" s="36"/>
      <c r="N48" s="36"/>
      <c r="O48" s="36"/>
    </row>
    <row r="49" spans="1:1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</sheetData>
  <sheetProtection algorithmName="SHA-512" hashValue="t15bn4YoZKMJn3rN5+Zkoh00rm2Own4l5ghE6aDHwG9OirW2h3iij0RxVGEozVfzm0jh0+iHE1qFC3Goza1gjQ==" saltValue="TBmC7C4+erabx4Jt2tGnEw==" spinCount="100000" sheet="1" objects="1" scenarios="1"/>
  <pageMargins left="0.39370078740157483" right="0.39370078740157483" top="0.39370078740157483" bottom="0.39370078740157483" header="0.51181102362204722" footer="0.51181102362204722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Kosten KVG</vt:lpstr>
      <vt:lpstr>Kosten KVG Erläuterungen</vt:lpstr>
      <vt:lpstr>'Kosten KVG'!Druckbereich</vt:lpstr>
      <vt:lpstr>'Kosten KVG Erläuterungen'!Druckbereich</vt:lpstr>
    </vt:vector>
  </TitlesOfParts>
  <Company>www.markusdschott.ch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Optimale Krankenkassenfranchise</dc:title>
  <dc:creator>Markus D. Schott</dc:creator>
  <dc:description>Verwendung in eigener Verantwortung</dc:description>
  <cp:lastModifiedBy>Markus D. Schott</cp:lastModifiedBy>
  <cp:lastPrinted>2015-11-05T19:13:39Z</cp:lastPrinted>
  <dcterms:created xsi:type="dcterms:W3CDTF">1997-09-23T17:04:32Z</dcterms:created>
  <dcterms:modified xsi:type="dcterms:W3CDTF">2015-11-05T19:20:19Z</dcterms:modified>
  <cp:category>Hilfsmittel</cp:category>
  <cp:contentStatus>v1.1</cp:contentStatus>
</cp:coreProperties>
</file>